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БС\1\"/>
    </mc:Choice>
  </mc:AlternateContent>
  <bookViews>
    <workbookView xWindow="1035" yWindow="0" windowWidth="29685" windowHeight="13815"/>
  </bookViews>
  <sheets>
    <sheet name="ПОПРАВКИ СВОД" sheetId="1" r:id="rId1"/>
  </sheets>
  <definedNames>
    <definedName name="Z_33C2D40D_1118_4D4D_8FD6_439241F6DA35_.wvu.PrintArea" localSheetId="0" hidden="1">'ПОПРАВКИ СВОД'!$B$1:$I$122</definedName>
    <definedName name="Z_33C2D40D_1118_4D4D_8FD6_439241F6DA35_.wvu.PrintTitles" localSheetId="0" hidden="1">'ПОПРАВКИ СВОД'!$3:$4</definedName>
    <definedName name="Z_48C289E5_3DD7_42EF_B17E_BB407CDB014E_.wvu.PrintArea" localSheetId="0" hidden="1">'ПОПРАВКИ СВОД'!$B$1:$I$122</definedName>
    <definedName name="Z_48C289E5_3DD7_42EF_B17E_BB407CDB014E_.wvu.PrintTitles" localSheetId="0" hidden="1">'ПОПРАВКИ СВОД'!$3:$4</definedName>
    <definedName name="Z_752C2B64_A23D_4240_A4B3_D8A819C3780C_.wvu.PrintArea" localSheetId="0" hidden="1">'ПОПРАВКИ СВОД'!$B$1:$I$122</definedName>
    <definedName name="Z_752C2B64_A23D_4240_A4B3_D8A819C3780C_.wvu.PrintTitles" localSheetId="0" hidden="1">'ПОПРАВКИ СВОД'!$3:$4</definedName>
    <definedName name="Z_9EF54442_E225_4E85_AE02_F2B7A71B6965_.wvu.PrintTitles" localSheetId="0" hidden="1">'ПОПРАВКИ СВОД'!$3:$4</definedName>
    <definedName name="Z_DE56EAE4_4DB9_4063_BAAF_F7757DA6412F_.wvu.PrintArea" localSheetId="0" hidden="1">'ПОПРАВКИ СВОД'!$B$1:$I$122</definedName>
    <definedName name="Z_DE56EAE4_4DB9_4063_BAAF_F7757DA6412F_.wvu.PrintTitles" localSheetId="0" hidden="1">'ПОПРАВКИ СВОД'!$3:$4</definedName>
    <definedName name="Z_DE56EAE4_4DB9_4063_BAAF_F7757DA6412F_.wvu.Rows" localSheetId="0" hidden="1">'ПОПРАВКИ СВОД'!#REF!,'ПОПРАВКИ СВОД'!#REF!</definedName>
    <definedName name="Z_E425B371_49D9_4B35_B727_ACA5AFD9307D_.wvu.PrintTitles" localSheetId="0" hidden="1">'ПОПРАВКИ СВОД'!$3:$4</definedName>
    <definedName name="_xlnm.Print_Titles" localSheetId="0">'ПОПРАВКИ СВОД'!$3:$4</definedName>
    <definedName name="_xlnm.Print_Area" localSheetId="0">'ПОПРАВКИ СВОД'!$A$1:$I$122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7" i="1" l="1"/>
  <c r="H106" i="1"/>
  <c r="G106" i="1"/>
  <c r="F106" i="1"/>
  <c r="H97" i="1"/>
  <c r="G97" i="1"/>
  <c r="F97" i="1"/>
  <c r="H96" i="1"/>
  <c r="G96" i="1"/>
  <c r="G95" i="1" s="1"/>
  <c r="F96" i="1"/>
  <c r="F95" i="1" s="1"/>
  <c r="H91" i="1"/>
  <c r="G91" i="1"/>
  <c r="F91" i="1"/>
  <c r="H83" i="1"/>
  <c r="G83" i="1"/>
  <c r="F83" i="1"/>
  <c r="H78" i="1"/>
  <c r="G78" i="1"/>
  <c r="F78" i="1"/>
  <c r="H74" i="1"/>
  <c r="G74" i="1"/>
  <c r="F74" i="1"/>
  <c r="F70" i="1"/>
  <c r="F64" i="1" s="1"/>
  <c r="H64" i="1"/>
  <c r="G64" i="1"/>
  <c r="H61" i="1"/>
  <c r="G61" i="1"/>
  <c r="F61" i="1"/>
  <c r="H54" i="1"/>
  <c r="G54" i="1"/>
  <c r="F54" i="1"/>
  <c r="F52" i="1"/>
  <c r="H41" i="1"/>
  <c r="G41" i="1"/>
  <c r="F41" i="1"/>
  <c r="H38" i="1"/>
  <c r="G38" i="1"/>
  <c r="F38" i="1"/>
  <c r="H27" i="1"/>
  <c r="G27" i="1"/>
  <c r="F27" i="1"/>
  <c r="H17" i="1"/>
  <c r="G17" i="1"/>
  <c r="F17" i="1"/>
  <c r="H12" i="1"/>
  <c r="G12" i="1"/>
  <c r="F12" i="1"/>
  <c r="H8" i="1"/>
  <c r="H120" i="1" s="1"/>
  <c r="G8" i="1"/>
  <c r="G120" i="1" s="1"/>
  <c r="F8" i="1"/>
  <c r="H5" i="1"/>
  <c r="H115" i="1" s="1"/>
  <c r="G5" i="1"/>
  <c r="F5" i="1"/>
  <c r="H11" i="1" l="1"/>
  <c r="H116" i="1" s="1"/>
  <c r="F115" i="1"/>
  <c r="H95" i="1"/>
  <c r="F11" i="1"/>
  <c r="F116" i="1" s="1"/>
  <c r="F118" i="1" s="1"/>
  <c r="G115" i="1"/>
  <c r="G11" i="1"/>
  <c r="G116" i="1" s="1"/>
  <c r="H118" i="1"/>
  <c r="G118" i="1"/>
  <c r="F120" i="1"/>
  <c r="F121" i="1" l="1"/>
  <c r="F122" i="1"/>
  <c r="G122" i="1"/>
  <c r="G121" i="1"/>
  <c r="H121" i="1"/>
  <c r="H122" i="1"/>
</calcChain>
</file>

<file path=xl/sharedStrings.xml><?xml version="1.0" encoding="utf-8"?>
<sst xmlns="http://schemas.openxmlformats.org/spreadsheetml/2006/main" count="359" uniqueCount="253">
  <si>
    <t>Поправки в проект решения Совета Заполярного района "О районном бюджете на 2023 год и плановый период 2024-2025 годов"</t>
  </si>
  <si>
    <t>Главный администратор бюджетных средств / ГРБС / Заказчик</t>
  </si>
  <si>
    <t xml:space="preserve">Код бюджетной классификации </t>
  </si>
  <si>
    <t>Наименование целевой статьи расходов</t>
  </si>
  <si>
    <t>Пункты текста решения, приложения к решению, в которые вносятся поправки</t>
  </si>
  <si>
    <t>Номер служебной записки, письма</t>
  </si>
  <si>
    <t>Суммы по поправкам, тыс. рублей (+,-)</t>
  </si>
  <si>
    <t>Обоснование поправок</t>
  </si>
  <si>
    <t>2023 год</t>
  </si>
  <si>
    <t>2024 год</t>
  </si>
  <si>
    <t>2025 год</t>
  </si>
  <si>
    <t xml:space="preserve">Уточнение налоговых и неналоговых доходов </t>
  </si>
  <si>
    <t>Управление муниципального имущества Администрации ЗР</t>
  </si>
  <si>
    <t>042 1 11 05075 05 0000 120</t>
  </si>
  <si>
    <t>Доходы от сдачи в аренду имущества, составляющего казну муниципальных районов (за исключением земельных участков)</t>
  </si>
  <si>
    <t>Пункты 1,2 главы 1 решения, приложение 2</t>
  </si>
  <si>
    <r>
      <rPr>
        <b/>
        <sz val="10"/>
        <rFont val="Times New Roman"/>
        <family val="1"/>
        <charset val="204"/>
      </rPr>
      <t>Увеличивается</t>
    </r>
    <r>
      <rPr>
        <sz val="10"/>
        <rFont val="Times New Roman"/>
        <family val="1"/>
        <charset val="204"/>
      </rPr>
      <t xml:space="preserve"> </t>
    </r>
    <r>
      <rPr>
        <b/>
        <sz val="10"/>
        <rFont val="Times New Roman"/>
        <family val="1"/>
        <charset val="204"/>
      </rPr>
      <t>прогноз по доходам</t>
    </r>
    <r>
      <rPr>
        <sz val="10"/>
        <rFont val="Times New Roman"/>
        <family val="1"/>
        <charset val="204"/>
      </rPr>
      <t xml:space="preserve"> на</t>
    </r>
    <r>
      <rPr>
        <b/>
        <sz val="10"/>
        <rFont val="Times New Roman"/>
        <family val="1"/>
        <charset val="204"/>
      </rPr>
      <t xml:space="preserve"> 2023-2025 </t>
    </r>
    <r>
      <rPr>
        <sz val="10"/>
        <rFont val="Times New Roman"/>
        <family val="1"/>
        <charset val="204"/>
      </rPr>
      <t>годы в связи с заключением в текущем году договоров аренды муниципального имущества, составляющего казну Заполярного района.
В аренду переданы общественные бани, расположенные в п. Хорей-Вер, п. Каратайка, п.Варнек, п.Амдерма и п. Усть-Кара. Договоры заключены 14 сентября 2022 года с ООО"НОРД КОМФОРТ" на период с 02.10.2022 по 01.10.2032.
Уточненный расчет объема поступлений доходов на 2023-2025 гг. Администратора указанных платежей, а также договоры аренды прилагаются</t>
    </r>
  </si>
  <si>
    <t xml:space="preserve">Уточнение доходов и расходов за счёт изменения безвозмездных поступлений из окружного бюджета </t>
  </si>
  <si>
    <t>Администрация ЗР</t>
  </si>
  <si>
    <t>034 2 02 35120 05 0000 150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</si>
  <si>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</si>
  <si>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Пункты 1,2 главы 1, пункт 4 главы 3 решения, приложение 2</t>
  </si>
  <si>
    <t>01-34-1854/22-0-0</t>
  </si>
  <si>
    <t>На основании поправок в проект закона о бюджете Ненецкого автономного округа уменьшается субвенция, предусмотренная из окружного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</si>
  <si>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Уточнение ассигнований (увеличение (+), уменьшение (-)) в рамках муниципальных программ </t>
  </si>
  <si>
    <t xml:space="preserve"> </t>
  </si>
  <si>
    <t>Муниципальная программа "Управление финансами в муниципальном районе "Заполярный район" на 2019-2025 годы"</t>
  </si>
  <si>
    <t>Управление финансов ЗР / МО поселений</t>
  </si>
  <si>
    <t>040 1401 30.0.00.89110 510</t>
  </si>
  <si>
    <t xml:space="preserve">Дотация на выравнивание бюджетной обеспеченности поселений </t>
  </si>
  <si>
    <t>Пункт 3 главы 11 решения, приложения 6, 7, 8, 9, 13</t>
  </si>
  <si>
    <t>б/н УФ</t>
  </si>
  <si>
    <t>В соответствии с Методикой и на основании заключения Контрольно-счетной палаты Заполярного района произведен пересчет размера дотаций на выравнивание бюджетной обеспеченности поселений из бюджета муниципального района.
Согласно Методике при расчете потенциала по налогу на доходы физических лиц учтен потенциал в части суммы налога, превышающей 650 тысяч рублей, относящейся к части налоговой базы, превышающей 5 миллионов рублей.
По результатам пересчета общий объем расходов на предоставление дотации увеличился:
в 2023 году на сумму 796,4 тыс. руб.;
в 2024 году на сумму 864,7 тыс. руб.;
в 2025 году на сумму 935,6 тыс. руб.
В связи с изменением размера дотации объем иных межбюджетных трансфертов на поддержку мер по обеспечению сбалансированности бюджетов поселений подлежит пересчету в соответствии с пунктами 2 и 5 Методики расчета и распределения иных межбюджетных трансфертов на поддержку мер по обеспечению сбалансированности бюджетов поселений (приложение 14 к проекту решения о бюджете).
По результатам пересчета общий объем расходов на предоставление МТ на сбалансированность уменьшился на сумму увеличения дотаций:
в 2023 году на сумму 796,4 тыс. руб.;
в 2024 году на сумму 864,7 тыс. руб.;
в 2025 году на сумму 935,6 тыс. руб.
В результате предлагаемых изменений общий объем расходов районного бюджета на предоставление дотаций на выравнивание бюджетной обеспеченности поселений и иных межбюджетных трансфертов на поддержку мер по обеспечению сбалансированности бюджетов поселений не меняется, потребность в дополнительном финансировании отсутствует</t>
  </si>
  <si>
    <t>040 1403 30.0.00.89120 540</t>
  </si>
  <si>
    <t xml:space="preserve">Иные межбюджетные трансферты на поддержку мер по обеспечению сбалансированности бюджетов поселений </t>
  </si>
  <si>
    <t>Пункт 6 главы 11 решения, приложения 6, 7, 8, 9, 15</t>
  </si>
  <si>
    <t>пункт 8 главы 11 решения, приложения 6, 7, 8, 9, 15</t>
  </si>
  <si>
    <t xml:space="preserve">Пунктом 6 Правил предоставления и расходования иных межбюджетных трансфертов на поддержку мер по обеспечению сбалансированности бюджетов поселений муниципального района «Заполярный район», утвержденных постановлением Администрации Заполярного района от 05.10.2021 № 243п, предусмотрена возможность создания нераспределенного между муниципальными образованиями поселений резерва иных межбюджетных трансфертов на поддержку мер по обеспечению сбалансированности местных бюджетов для обеспечения дополнительных расходов поселений по решению вопросов местного значения, не учтенных при распределении указанных межбюджетных трансфертов в соответствии с методикой их расчета и распределения.
Пунктом 8 главы 11 проекта решения Совета Заполярного района «О районном бюджете на 2023 год и плановый период 2024 - 2025 годов» (далее – проект решения о бюджете) предлагается утвердить объем нераспределенного между муниципальными образованиями поселений резерва иных межбюджетных трансфертов на поддержку мер по обеспечению сбалансированности местных бюджетов для обеспечения дополнительных расходов поселений по решению вопросов местного значения, не учтенных при распределении указанных межбюджетных трансфертов в соответствии с Методикой расчета и распределения иных межбюджетных трансфертов на поддержку мер по обеспечению сбалансированности бюджетов поселений, на 2023 год в сумме 15 000,0 тыс. руб.
Предлагается предусмотреть дополнительные бюджетные ассигнования в виде нераспределенного резерва иных межбюджетных трансфертов на поддержку мер по обеспечению сбалансированности местных бюджетов в плановом периоде 2024-2025 годов в размере 15 000,0 тыс. руб. ежегодно.
</t>
  </si>
  <si>
    <t>Муниципальная программа "Развитие административной системы местного самоуправления муниципального района "Заполярный район" на 2017-2025 годы"</t>
  </si>
  <si>
    <t>Администрация Заполярного района</t>
  </si>
  <si>
    <t>034 0104 31.1.00.81010 244</t>
  </si>
  <si>
    <t>Подпрограмма 1 "Реализация функций муниципального управления"</t>
  </si>
  <si>
    <t>034 1003 31.1.00.84050 313</t>
  </si>
  <si>
    <t>Пункт 7 главы 6 решения, приложения 6, 7, 8, 9</t>
  </si>
  <si>
    <t>На основании решения Совета Заполярного района от 17.11.2022 № 215-р "О внесении изменения в решение Совета Заполярного района "О дополнительной мере социальной поддержки" предусматриваются ассигнования на 2025 год в сумме 1 310,3 т.р. на единовременную денежную выплату гражданам, уволенным в запас после прохождения военной службы по призыву в ВС РФ.
Единовременные выплаты запланированы на основании данных о численности, представленных Военным комиссариатом Ненецкого автономного округа 07.12.2022</t>
  </si>
  <si>
    <t>Единовременные денежные выплаты гражданам, уволенным в запас после прохождения военной службы по призыву в Вооруженных Силах Российской Федерации</t>
  </si>
  <si>
    <r>
      <t xml:space="preserve">По замечанию КСП Заполярного района, озвученному на комиссии 13.12.2022, вносится </t>
    </r>
    <r>
      <rPr>
        <b/>
        <sz val="10"/>
        <rFont val="Times New Roman"/>
        <family val="1"/>
        <charset val="204"/>
      </rPr>
      <t>техническая правка</t>
    </r>
    <r>
      <rPr>
        <sz val="10"/>
        <rFont val="Times New Roman"/>
        <family val="1"/>
        <charset val="204"/>
      </rPr>
      <t>, связанная с необходимостью округления суммы в большую сторону</t>
    </r>
  </si>
  <si>
    <t>034 1202 31.4.00.81050 244</t>
  </si>
  <si>
    <t>Подпрограмма 4 "Обеспечение информационной открытости органов местного самоуправления Заполярного района"</t>
  </si>
  <si>
    <t>Приложения 6, 7, 8, 9</t>
  </si>
  <si>
    <t>На основании служебной записки сектора организационной работы и общественных связей выделяются ассигнования на издание и распространение официального периодического печатного издания муниципального района «Заполярный район» «Официальный бюллетень Заполярного района»:
на 2023 год - 57,4 тыс. руб.;
на 2024 год - 60,0 тыс. руб.;
на 2025 год - 62,4 тыс. руб.
В проекте бюджета предусмотрены ассигнования на 2023 год в сумме 543,3 тыс. руб., в 2024-2025 годах - 628,3 тыс. руб. и 653,4 тыс. руб. соответственно.
В декабре 2022 года в рамках подготовки к торгам по определению подрядной организации по печати, верстке, корректорской правке и доставке официального бюллетеня Заполярного района в 2023 году, а также по его распространению, были запрошены коммерческие предложения. Наименьшая начальная (максимальная) цена контракта составляет 516 150,00 руб.
и 84 507,00 руб. соответственно.
Таким образом фактическая потребность на 2023 год составляет 600,7 тыс. руб., дополнительно необходимо выделить 57,4 тыс. руб.
В плановом периоде с учетом ИПЦ требуется дополнительно 60,0 тыс. руб. (ИПЦ 1,046) на 2024 год, 62,4 тыс. руб. (ИПЦ 1,04) на 2025 год.</t>
  </si>
  <si>
    <t>034 0113 31.5.00.81060 244</t>
  </si>
  <si>
    <t>Подпрограмма 5 "Организация и проведение официальных мероприятий муниципального района "Заполярный район"</t>
  </si>
  <si>
    <t>Согласно служебной записке сектора организационной работы и общественных связей необходимо выделить ассигнования на 2023 год в сумме 657,4 тыс. руб., в том числе:
- на подготовку и выпуск сувенирной, презентационной и полиграфической продукции в сумме 536,4 тыс. руб.;
- на наградную политику в сумме 121,0 тыс. руб. 
В проекте бюджета предусмотрены ассигнования в 2023 году в сумме 1 513,3 тыс. руб. на реализацию мероприятий «Подготовка и выпуск сувенирной, презентационной и полиграфической продукции», «Организация участия органов местного самоуправления в официальных мероприятиях», «Организация и проведение ежегодного конкурса «Гордость Заполярного района».
В соответствии с изменениями, внесенными в Положение о представительских расходах Администрации муниципального района «Заполярный район» решением Совета Заполярного района 17.11.2022 № 216-р, средства на представительские расходы планируются ежегодно в смете расходов на содержание Администрации в размере, не превышающем 4 процентов от годового фонда оплаты труда Администрации Заполярного района. Предельный размер представительских расходов Администрации на 2023 год составляет 2 324,3 тыс. руб.
В рамках реализации мероприятий «Подготовка и выпуск сувенирной, презентационной и полиграфической продукции», «Организация участия органов местного самоуправления в официальных мероприятиях» необходимо предусмотреть дополнительное финансирование в сумме 657,4 тыс. руб., так как возникла потребность в приобретении в 2023 году сувенирной и полиграфической продукции, в том числе бланков почетной грамоты и благодарности, шариковых ручек, чайных наборов, внешних аккумуляторов, подарочного набора с флеш-картой и внешним аккумулятором и другой продукции, официальной символикой Заполярного района, используемой в качестве памятных подарков и подарков к награждениям и поощрениям граждан.
С учетом вносимых поправок итоговая сумма представительских расходов на 2023 год составит 1 891,9 тыс. рублей, что не превысит предельный размер представительских расходов.
Исходя из финансовых возможностей районного бюджета предусматривается 277,0 тыс. руб.</t>
  </si>
  <si>
    <t>Управление финансов / Поселения ЗР</t>
  </si>
  <si>
    <t>040 1403 31.6.00.89220 540</t>
  </si>
  <si>
    <t>Иные межбюджетные трансферты в рамках подпрограммы 6 "Возмещение части затрат органов местного самоуправления поселений Ненецкого автономного округа"</t>
  </si>
  <si>
    <t>Пункт 1 главы 11 решения, приложения 6, 7, 8, 9, 16</t>
  </si>
  <si>
    <t xml:space="preserve">В связи с утверждением тарифов на коммунальные услуги с 1 декабря 2022 года уменьшаются объемы иных МТ, предусмотренных на оплату коммунальных услуг и приобретение твердого топлива на 2023 год и плановый период 2024-2025 годов:
- 2023 год - 8 175,7 тыс. руб.;
- 2024 год - 8 551,6 тыс. руб.;
- 2025 год - 8 893,7 тыс. руб.;
Расчеты объемов финансирования прилагаются
</t>
  </si>
  <si>
    <t>Управление финансов / СП "Колгуевский сельсовет" ЗР НАО</t>
  </si>
  <si>
    <r>
      <t>На основании обращения главы поселения</t>
    </r>
    <r>
      <rPr>
        <b/>
        <sz val="10"/>
        <rFont val="Times New Roman"/>
        <family val="1"/>
        <charset val="204"/>
      </rPr>
      <t xml:space="preserve"> выделяются</t>
    </r>
    <r>
      <rPr>
        <sz val="10"/>
        <rFont val="Times New Roman"/>
        <family val="1"/>
        <charset val="204"/>
      </rPr>
      <t xml:space="preserve"> иные МТ </t>
    </r>
    <r>
      <rPr>
        <b/>
        <sz val="10"/>
        <rFont val="Times New Roman"/>
        <family val="1"/>
        <charset val="204"/>
      </rPr>
      <t>Сельскому поселению "Колгуевский сельсовет" ЗР НАО</t>
    </r>
    <r>
      <rPr>
        <sz val="10"/>
        <rFont val="Times New Roman"/>
        <family val="1"/>
        <charset val="204"/>
      </rPr>
      <t xml:space="preserve"> на </t>
    </r>
    <r>
      <rPr>
        <b/>
        <sz val="10"/>
        <rFont val="Times New Roman"/>
        <family val="1"/>
        <charset val="204"/>
      </rPr>
      <t>2023</t>
    </r>
    <r>
      <rPr>
        <sz val="10"/>
        <rFont val="Times New Roman"/>
        <family val="1"/>
        <charset val="204"/>
      </rPr>
      <t xml:space="preserve"> год в сумме</t>
    </r>
    <r>
      <rPr>
        <b/>
        <sz val="10"/>
        <rFont val="Times New Roman"/>
        <family val="1"/>
        <charset val="204"/>
      </rPr>
      <t xml:space="preserve"> 329,6 т.р. на проведение внеочередных выборов депутатов</t>
    </r>
    <r>
      <rPr>
        <sz val="10"/>
        <rFont val="Times New Roman"/>
        <family val="1"/>
        <charset val="204"/>
      </rPr>
      <t>, запланированных на 5 февраля 2023 года.
Расчет произведен Управлением финансов Администрации ЗР в соответствии с методикой  расчета объема иных межбюджетных трансфертов в целях софинансирования расходных обязательств, возникающих при исполнении администрациями поселений Заполярного района полномочий по организационному и материально-техническому обеспечению подготовки и проведения муниципальных выборов, утвержденной постановлением Администрации ЗР от 12.01.2022 № 2п (в ред. от 17.10.2022)</t>
    </r>
  </si>
  <si>
    <t>Управление финансов / СП "Приморско-Куйский сельсовет" ЗР НАО</t>
  </si>
  <si>
    <r>
      <t xml:space="preserve">На основании обращения главы поселения </t>
    </r>
    <r>
      <rPr>
        <b/>
        <sz val="10"/>
        <rFont val="Times New Roman"/>
        <family val="1"/>
        <charset val="204"/>
      </rPr>
      <t>выделяются дополнительно</t>
    </r>
    <r>
      <rPr>
        <sz val="10"/>
        <rFont val="Times New Roman"/>
        <family val="1"/>
        <charset val="204"/>
      </rPr>
      <t xml:space="preserve"> иные МТ </t>
    </r>
    <r>
      <rPr>
        <b/>
        <sz val="10"/>
        <rFont val="Times New Roman"/>
        <family val="1"/>
        <charset val="204"/>
      </rPr>
      <t>Сельскому поселению "Приморско-Куйский сельсовет" ЗР НАО</t>
    </r>
    <r>
      <rPr>
        <sz val="10"/>
        <rFont val="Times New Roman"/>
        <family val="1"/>
        <charset val="204"/>
      </rPr>
      <t xml:space="preserve"> на </t>
    </r>
    <r>
      <rPr>
        <b/>
        <sz val="10"/>
        <rFont val="Times New Roman"/>
        <family val="1"/>
        <charset val="204"/>
      </rPr>
      <t xml:space="preserve">2023-2025 </t>
    </r>
    <r>
      <rPr>
        <sz val="10"/>
        <rFont val="Times New Roman"/>
        <family val="1"/>
        <charset val="204"/>
      </rPr>
      <t xml:space="preserve">годы в сумме </t>
    </r>
    <r>
      <rPr>
        <b/>
        <sz val="10"/>
        <rFont val="Times New Roman"/>
        <family val="1"/>
        <charset val="204"/>
      </rPr>
      <t xml:space="preserve">186,9 т.р. ежегодно на выплату пенсий за выслугу лет лицам, замещавшим должности муниципальной службы  </t>
    </r>
    <r>
      <rPr>
        <sz val="10"/>
        <rFont val="Times New Roman"/>
        <family val="1"/>
        <charset val="204"/>
      </rPr>
      <t>в связи с назначением пенсии бывшему муниципальному служащему с 22.09.2022</t>
    </r>
  </si>
  <si>
    <t>Муниципальная программа "Развитие социальной инфраструктуры и создание комфортных условий проживания на территории муниципального района "Заполярный район" на 2021-2030 годы"</t>
  </si>
  <si>
    <t>Администрация ЗР / СП "Хоседа-Хардский сельсовет" ЗР НАО</t>
  </si>
  <si>
    <t>034 0502 32.0.00.89230 540</t>
  </si>
  <si>
    <t xml:space="preserve">Иные межбюджетные трансферты в рамках муниципальной программы "Развитие социальной инфраструктуры и создание комфортных условий проживания на территории муниципального района "Заполярный район" на 2021-2030 годы" </t>
  </si>
  <si>
    <t>47</t>
  </si>
  <si>
    <r>
      <t>На основании обращения главы поселения</t>
    </r>
    <r>
      <rPr>
        <b/>
        <sz val="10"/>
        <rFont val="Times New Roman"/>
        <family val="1"/>
        <charset val="204"/>
      </rPr>
      <t xml:space="preserve"> выделяются</t>
    </r>
    <r>
      <rPr>
        <sz val="10"/>
        <rFont val="Times New Roman"/>
        <family val="1"/>
        <charset val="204"/>
      </rPr>
      <t xml:space="preserve"> иные МТ </t>
    </r>
    <r>
      <rPr>
        <b/>
        <sz val="10"/>
        <rFont val="Times New Roman"/>
        <family val="1"/>
        <charset val="204"/>
      </rPr>
      <t xml:space="preserve">Сельскому поселению "Хоседа-Хардский сельсовет" ЗР НАО </t>
    </r>
    <r>
      <rPr>
        <sz val="10"/>
        <rFont val="Times New Roman"/>
        <family val="1"/>
        <charset val="204"/>
      </rPr>
      <t>на</t>
    </r>
    <r>
      <rPr>
        <b/>
        <sz val="10"/>
        <rFont val="Times New Roman"/>
        <family val="1"/>
        <charset val="204"/>
      </rPr>
      <t xml:space="preserve"> 2023</t>
    </r>
    <r>
      <rPr>
        <sz val="10"/>
        <rFont val="Times New Roman"/>
        <family val="1"/>
        <charset val="204"/>
      </rPr>
      <t xml:space="preserve"> год в сумму </t>
    </r>
    <r>
      <rPr>
        <b/>
        <sz val="10"/>
        <rFont val="Times New Roman"/>
        <family val="1"/>
        <charset val="204"/>
      </rPr>
      <t>1 200,5 т.р.</t>
    </r>
    <r>
      <rPr>
        <sz val="10"/>
        <rFont val="Times New Roman"/>
        <family val="1"/>
        <charset val="204"/>
      </rPr>
      <t xml:space="preserve"> </t>
    </r>
    <r>
      <rPr>
        <b/>
        <sz val="10"/>
        <rFont val="Times New Roman"/>
        <family val="1"/>
        <charset val="204"/>
      </rPr>
      <t>на капитальный ремонт общественной бани в п. Харута.</t>
    </r>
    <r>
      <rPr>
        <sz val="10"/>
        <rFont val="Times New Roman"/>
        <family val="1"/>
        <charset val="204"/>
      </rPr>
      <t xml:space="preserve">
Согласно Свидетельству о государственной регистрации права от 12.12.2013 (прилагается) объект «баня» в п. Харута передан на праве оперативного управления за МКП «ЖКХ МО «Хоседа-Хардский сельсовет».
Общественная баня в п. Харута представляет собой одноэтажное кирпичное здание. Здание 1977 года постройки, общая площадь 155,6 кв.м.
Согласно Акту осмотра общественной бани, составленному МКУ ЗР «Северное», здание находится в работоспособном техническом состоянии. По результату обследования бани, необходимо выполнить работы по утеплению чердачного перекрытия, устройству системы вентиляции.
Локальный сметный расчет составлен МКУ ЗР "Северное" в ценах III квартала 2023 года на сумму 1 200,5 т.р.
Мероприятие планируется реализовать путем проведения конкурсных процедур</t>
    </r>
  </si>
  <si>
    <t>Администрация ЗР / Поселения ЗР</t>
  </si>
  <si>
    <t>034 0503 32.0.00.89230 540</t>
  </si>
  <si>
    <t>62</t>
  </si>
  <si>
    <t xml:space="preserve">В связи с утверждением тарифов на коммунальные услуги с 1 декабря 2022 года умньшаются объемы иных МТ, предусмотренных на уличное освещение на 2023 год и плановый период 2024-2025 годов:
- 2023 год - 13 879,1 тыс. руб.;
- 2024 год - 14 517,7 тыс. руб.;
- 2025 год - 15 098,4 тыс. руб.;
Расчеты объемов финансирования прилагаются
</t>
  </si>
  <si>
    <t>Администрация ЗР / СП "Андегский сельсовет" ЗР НАО</t>
  </si>
  <si>
    <t>39</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</si>
  <si>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t>
    </r>
    <r>
      <rPr>
        <b/>
        <sz val="10"/>
        <rFont val="Times New Roman"/>
        <family val="1"/>
        <charset val="204"/>
      </rPr>
      <t>Сельскому поселению "Андегский сельсовет" ЗР НАО</t>
    </r>
    <r>
      <rPr>
        <sz val="10"/>
        <rFont val="Times New Roman"/>
        <family val="1"/>
        <charset val="204"/>
      </rPr>
      <t xml:space="preserve"> на </t>
    </r>
    <r>
      <rPr>
        <b/>
        <sz val="10"/>
        <rFont val="Times New Roman"/>
        <family val="1"/>
        <charset val="204"/>
      </rPr>
      <t>2023</t>
    </r>
    <r>
      <rPr>
        <sz val="10"/>
        <rFont val="Times New Roman"/>
        <family val="1"/>
        <charset val="204"/>
      </rPr>
      <t xml:space="preserve"> год в сумму </t>
    </r>
    <r>
      <rPr>
        <b/>
        <sz val="10"/>
        <rFont val="Times New Roman"/>
        <family val="1"/>
        <charset val="204"/>
      </rPr>
      <t>234,5 т.р.</t>
    </r>
    <r>
      <rPr>
        <sz val="10"/>
        <rFont val="Times New Roman"/>
        <family val="1"/>
        <charset val="204"/>
      </rPr>
      <t xml:space="preserve"> на установку детский игровой площадки в д. Андег (перенос мероприятия с 2022 года с увеличением объема финансирования).
Решением о районном бюджете на 2022 год предусмотрена реализация мероприятий:
- поставка детской игровой площадки для нужд Сельского поселения «Андегский сельсовет» ЗР НАО - 1 198,9 т.р.,
- установка детской игровой площадки в д. Андег - 202,8 т.р.
Детская площадка поставлена в конце октября 2022 года  в г. Нарьян-Мар (в соответствии с условиями контракта). Учитывая погодные условия доставить оборудование в д. Андег Администрация поселения не смогла. В этой связи установить детскую площадку до конца 2022 года не представляется возможным.
Локальный сметный расчет на установку площадки составлен МКУ ЗР "Северное" в ценах 3 квартала 2022 года на сумму 276,6 т.р. 
Мероприятие планируется реализовать путем заключения прямого договора в соответствии с п. 4 ч. 1 ст. 93 Федерального закона от 05.04.2013 № 44-ФЗ. В связи с этим из общей стоимости работ исключена сметная прибыль и непредвиденные затраты (в размере 2% от сметной прибыли). Стоимость реализации мероприятия составит 234,5 т.р.</t>
    </r>
  </si>
  <si>
    <t>Администрация ЗР / СП "Канинский сельсовет"</t>
  </si>
  <si>
    <t>52</t>
  </si>
  <si>
    <t>На основании обращения главы поселения выделяются иные МТ Сельскому поселению "Канинский сельсовет" ЗР НАО на 2023 год в сумму 12 279,1 т.р. на устройство покрытия участка проезда по улице Юбилейная в с. Несь.
Протяженность проезда по ул. Юбилейная составляет 3210 м.
По информации Администрации поселения в 2023 году планируется обустроить 360 м проезда по направлению к району Бутово. В 2011-2012 гг. было обустроено 380 м проезда. В 2022 году обустроено 600 м проезда.
В настоящее время существует острая необходимость связать отдаленный район с центральной частью села Несь, что подтверждают многочисленные обращения граждан в Администрацию поселения. В районе Бутово проживает более 130 человек, из которых половину составляют дети дошкольного и школьного возраста. Ежедневно родители вынуждены доставлять детей в школу и детский сад пешком, либо на мотовездеходных транспортных средствах. Расстояние от района Бутово до центра села составляет около 2 км. В 2021 году началось строительство нового жилого района, который находится за Бутово. В связи с этим население отдаленных районов увеличится, потребность в обозначенном проезде также возрастет.
В ходе проведения работ необходимо: провести планировку земельного участка, произвести устройство прослойки из нетканого синтетического материала, устройство выравнивающих слоев основания из песка с дальнейшим уплотнением, произвести устройство дорожного покрытия из железобетонных плит.
Стоимость плит рассчитана на основании представленных коммерческих предложений (АО "ПТЖБ" - 9 283,8 т.р., ООО "Архангельский энергетический аудит" - 8 688,0 т.р., ООО "Опора" - 8 950,6 т.р.) по наименьшей цене.
Локальный сметный расчет на обустройство проезда плитами составлен МКУ ЗР "Северное" в ценах 3 квартала 2022 года на сумму 3 591,1 т.р.
Таким образом, стоимость мероприятия составит 12 279,1 т.р. Мероприяти планируется реализовать путем проведения конкурсных процедур</t>
  </si>
  <si>
    <t>Администрация ЗР / СП "Омский сельсовет"</t>
  </si>
  <si>
    <t>54</t>
  </si>
  <si>
    <t xml:space="preserve">На основании обращения главы поселения выделяются иные МТ Сельскому поселению "Омский сельсовет" ЗР НАО на 2023 год в сумме 1 060,6 т.р. на замену светильников уличного освещения.
Согласно акту осмотра сети уличного освещения от 23.11.2022 в с. Ома необходимо заменить 55 светильников, в д. Вижас - 15, в д. Снопа - 15. 
Линии электропередач в указанных населенных пунктах находятся в собственности Администрации Заполярного района, переданы в хозяйственное ведение МП ЗР «Севержилкомсервис».
В соответствии с утвержденными тарифами МП ЗР «Севержилкомсервис» (постановление Администрации ЗР № 302п п от 30.12.2021) стоимость работ по замене одного светильника по тарифу 2022 года составляет 11 446,99 руб. В связи с тем, что мероприятие планируется реализовать в 2023 году, принято решение проиндексировать данный тариф.
Таким образом, стоимость замены 85-ти светильников в 2023 году составит 1 060,6 т.р. (11 446,99 руб.*1,09*85 шт.)
</t>
  </si>
  <si>
    <t>Администрация ЗР / СП "Пешский сельсовет"</t>
  </si>
  <si>
    <t>53</t>
  </si>
  <si>
    <t xml:space="preserve">На основании обращения главы поселения выделяются иные МТ Сельскому поселению "Пешский сельсовет" ЗР НАО на 2023 год в сумме 599,0 т.р. на замену светильников уличного освещения.
Согласно дефектной ведомости от 28.10.2022 в с. Нижняя Пеша необходимо заменить 48 светильников. 
Линии электропередач в с. Нижняя Пеша находятся в собственности Администрации Заполярного района, переданы в хозяйственное ведение МП ЗР «Севержилкомсервис».
В соответствии с утвержденными тарифами МП ЗР «Севержилкомсервис» (постановление Администрации ЗР № 302п п от 30.12.2021) стоимость работ по замене одного светильника по тарифу 2022 года составляет 11 446,99 руб. В связи с тем, что мероприятие планируется реализовать в 2023 году, принято решение проиндексировать данный тариф.
Таким образом, стоимость замены 48-ми светильников в 2023 году составит 599,0 т.р. (11 446,99 руб.*1,09*48 шт.)
</t>
  </si>
  <si>
    <t>Администрация ЗР / СП "Тельвисочый сельсовет"</t>
  </si>
  <si>
    <t>45</t>
  </si>
  <si>
    <t>На основании обращения главы поселения выделяются иные МТ Сельскому поселению "Тельвисочный сельсовет" ЗР НАО на 2023 год в сумме 439,5 т.р. на установку опор уличного освещения, монтаж провода и установку светильников по ул. Пустозерская для обустройства уличного освещения в районе новых домов № 28, № 30а, и №30б (схема прилагается) с. Тельвиска.
Линии электропередач в указанном населённом пункте находятся в собственности и эксплуатационной ответственности ГУП НАО «Нарьян-Марская электростанция».
В соответствии с ведомостью объемов работ необходимо установить 7 опор и 12 светильников уличного освещения. Локальный сметный расчет составлен МКУ ЗР "Северное" в ценах 3 квартала 2022 года на сумму 668,6 т.р.
В целях соблюдения принципа эффективности расходования средств бюджета отдел ЖКХ, энергетики, транспорта и экологии Администрация ЗР предлагает обосновать стоимость реализации мероприятия по установке опор уличного освещения и светильников, применив утвержденные  тарифы МП ЗР «Севержилкомсервис» (Постановление Администрации Заполярного района № 302п п от 30.12.2021).
В соответствии с утвержденными тарифами МП ЗР «Севержилкомсервис» (постановление Администрации ЗР № 302п п от 30.12.2021) по тарифу 2022 года стоимость работ по установкеодной опоры и монтажу провода для уличного освещения составляет 39 975,61 руб., замене одного светильника - 10 281,45 руб. В связи с тем, что мероприятие планируется реализовать в 2023 году, принято решение проиндексировать данные тарифы.
Таким образом, стоимость установки 7-ми опор и  12-ти светильников в 2023 году составит 439,5 т.р. (39 975,61 руб.*1,09*7 шт. + 10 281,45 руб.*1,09*12 шт.).
Реализация мероприятия по обустройству уличного освещения в 2023 году планируется путём проведения  конкурсных процедур.
После установки опор и светильников уличного освещения, линия освещения останется в собственности Сельского поселения «Тельвисочный сельсовет» ЗР НАО</t>
  </si>
  <si>
    <t>Администрация ЗР / МО "Поселок Амдерма"</t>
  </si>
  <si>
    <t>19</t>
  </si>
  <si>
    <t xml:space="preserve">На основании обращения главы поселения выделяются иные МТ Сельскому поселению "Поселок Амдерма" ЗР НАО на 2023 год в сумме 2 476,3 т.р. на поставку и установку детской площадки в п. Амдерма.
Стоимость мероприятия рассчитана на основании представленных коммерческих предложений (ИП Жестянников П.Ю. - 2 476,3 т.р., ИП Усачева П.А. - 2 866,3 т.р., ООО "СтройГарант Индустрия" - 2 779,5 т.р.) по наименьшей цене.
Мероприятие планируется реализовать путем проведения торгов в соответствии с Федеральным законом от 05.04.2013 № 44-ФЗ </t>
  </si>
  <si>
    <t>Администрация ЗР / СП "Тиманский сельсовет" ЗР НАО</t>
  </si>
  <si>
    <t>356</t>
  </si>
  <si>
    <r>
      <t xml:space="preserve">На основании обращения главы </t>
    </r>
    <r>
      <rPr>
        <b/>
        <sz val="10"/>
        <rFont val="Times New Roman"/>
        <family val="1"/>
        <charset val="204"/>
      </rPr>
      <t>выделяются</t>
    </r>
    <r>
      <rPr>
        <sz val="10"/>
        <rFont val="Times New Roman"/>
        <family val="1"/>
        <charset val="204"/>
      </rPr>
      <t xml:space="preserve"> иные МТ </t>
    </r>
    <r>
      <rPr>
        <b/>
        <sz val="10"/>
        <rFont val="Times New Roman"/>
        <family val="1"/>
        <charset val="204"/>
      </rPr>
      <t>Сельскому поселению «Тиманский сельсовет» ЗР НАО</t>
    </r>
    <r>
      <rPr>
        <sz val="10"/>
        <rFont val="Times New Roman"/>
        <family val="1"/>
        <charset val="204"/>
      </rPr>
      <t xml:space="preserve"> на </t>
    </r>
    <r>
      <rPr>
        <b/>
        <sz val="10"/>
        <rFont val="Times New Roman"/>
        <family val="1"/>
        <charset val="204"/>
      </rPr>
      <t>2023</t>
    </r>
    <r>
      <rPr>
        <sz val="10"/>
        <rFont val="Times New Roman"/>
        <family val="1"/>
        <charset val="204"/>
      </rPr>
      <t xml:space="preserve"> год в сумме </t>
    </r>
    <r>
      <rPr>
        <b/>
        <sz val="10"/>
        <rFont val="Times New Roman"/>
        <family val="1"/>
        <charset val="204"/>
      </rPr>
      <t>7 487,0</t>
    </r>
    <r>
      <rPr>
        <sz val="10"/>
        <rFont val="Times New Roman"/>
        <family val="1"/>
        <charset val="204"/>
      </rPr>
      <t xml:space="preserve"> тыс. руб. на текущий ремонт подвесного моста в п. Индига.
Решением о бюджете на 2022 год и плановый период 2023-2024 годов было предусмотрено финансирование указанного мероприятия в 2022 году в сумме 5 361,7 тыс. руб.
Администрацией поселения в марте (№ 0184300000422000034) и мае (№ 0184300000422000095) текущего года были объявлены электронные аукционы на текущий ремонт подвесного моста в п. Индига. По окончании срока подачи заявок не подано ни одной заявки на участие в электронном аукционе. Аукционы признаны не состоявшимися (п. 3 ч. 1 ст. 52 Закона № 44-ФЗ).
С целью реализации вышеуказанного мероприятия необходимо предусмотреть финансирование на 2023 год. Локальный сметный расчет пересчитан МКУ ЗР «Северное» в ценах 3 квартала 2022 года. Стоимость работ составляет 7 486 948,0 руб.</t>
    </r>
  </si>
  <si>
    <t>Муниципальная программа "Безопасность на территории муниципального района "Заполярный район" на 2019-2030 годы"</t>
  </si>
  <si>
    <t xml:space="preserve">Администрация ЗР </t>
  </si>
  <si>
    <t>034 0310 33.0.00.82010 244</t>
  </si>
  <si>
    <t>Меропиятия в рамках МП "Безопасность на территории муниципального района "Заполярный район" на 2019-2030 годы"</t>
  </si>
  <si>
    <t>Пункт 1 главы 11 решения, приложения 6, 7, 8, 9</t>
  </si>
  <si>
    <t>09-19/22</t>
  </si>
  <si>
    <t>На основании служебной записки сектора ГО и ЧС, ООП, мобилизационной работы Администрации ЗР дополнительно выделяются ассигнования в сумме 157,0 т.р. на создание резерва материальных ресурсов в связи с внесением изменений в постановление Администрации ЗР от 27.05.2022 № 117п.
Так, в целях качественного и полноценного разворачивания пунктов временного размещения эвакуируемого населения необходимо приобрести подушки спальные, одеяла 1,5 спальные и комплекты постельного  белья в количестве 50 шт. На сегодняшний день такое имущество в Администрации ЗР отсутствует</t>
  </si>
  <si>
    <t>Муниципальная программа "Строительство (приобретение) и проведение мероприятий по капитальному и текущему ремонту жилых помещений муниципального района "Заполярный район" на 2020-2030 годы"</t>
  </si>
  <si>
    <t>Администрация ЗР / МКУ ЗР "Северное"</t>
  </si>
  <si>
    <t>034 0501 35.0.00.86030 414</t>
  </si>
  <si>
    <t>Мероприяти в рамках муниципальной программы "Строительство (приобретение) и проведение мероприятий по капитальному и текущему ремонту жилых помещений муниципального района "Заполярный район" на 2020-2030 годы"</t>
  </si>
  <si>
    <t>Приложения 6, 7, 8, 9, 10</t>
  </si>
  <si>
    <t>60</t>
  </si>
  <si>
    <t>На основании служебной записки МКУ ЗР "Северное" выделяются ассигнования на разработку проектной документации на строительство четырех жилых домов в п. Бугрино на 2023 год в общей сумме 7 705,2 т.р., из них:
- разработка проектной документации на строительство 2-квартирного и 3-квартирного жилых домов - 3 806,3 т.р.,
- разработка проектной документации на строительство 4-квартирного и 3-квартирного жилых домов - 3 898,9 т.р.
В окружном реестре жилищного фонда, признанного непригодным для проживания и/или с высоким уровнем износа 2 этапа (расселение в период 2017- 2025 годов) на территории Сельского поселения «Колгуевский сельсовет» ЗР НАО числятся 19 жилых домов, 40 семей нуждаются в улучшении жилищных условий.
Решением Нарьян-Марского городского суда Ненецкого автономного округа от 24.09.2019 определено обязать Администрацию Заполярного района организовать строительство муниципального жилищного фонда на территории Сельского поселения «Колгуевский сельсовет» ЗР НАО в срок до 31.12.2020. Определением Нарьян-Марского городского суда Ненецкого автономного округа от 20.12.2020 предоставлена отсрочка исполнения решения суда до 31.12.2023.
С целью создания безопасных и благоприятных условий проживания и переселения граждан из жилищного фонда, признанного непригодным для проживания, и/или с высоким уровнем износа планируется разработка проектных документаций на строительство четырех домов на территории п. Бугрино. В настоящее время нет аналогичных проектов, которые возможно было использовать при строительстве планируемых домов.
К переселению планируются следующие жилые помещения в п. Бугрино: ул. Оленная, д. 4, ул. Оленная, д. 13, ул. Оленная, д. 18, ул. Оленная, д. 20, ул. Набережная, д. 6, ул. Набережная, д. 29, ул. Набережная, д. 32, ул. Набережная, д. 15.</t>
  </si>
  <si>
    <t>Администрация ЗР по согласованию с главой поселения планируют строительство 4 
жилых домов (12 квартир) общей площадью 739,5 кв. м:
- 2-квартирный жилой дом – 154,4 кв. м,
- 3-квартирный жилой дом – 174,6 кв. м,
- 3-квартирный жилой дом – 233,9 кв. м, 
- 4-квартирный жилой дом – 176,6 кв. м. 
Строительство жилых домов планируется на двух земельных участках. На участке площадью 2 324 кв. м с кадастровым номером 83:00:100003:596, категория: земли поселений (земли населенных пунктов) малоэтажная многоквартирная жилая застройка (земля СП) планируется строительство 3-квартирного жилого дома площадью 233,9 кв. м и 4-квартирного жилого дома площадью 176,6 кв. м, на участке площадью 1 634 кв. м с кадастровым номером 83:00:100003:597, категория: земли поселений (земли населенных пунктов) для индивидуального жилищного строительства планируется строительство 2-квартирного жилого дома площадью 154,4 кв. м, 3-квартирного жилого дома площадью 174,6 кв. м. Данный участок находится по договору с УИЗО НАО в пользовании у МКУ ЗР «Северное», которое в свою очередь направило обращение в уполномоченный орган об изменении вида разрешенного использования участка в соответствии с планируемым использованием. 
Локальные сметные расчеты на разработку проектной документации составлены МКУ ЗР "Северное" в ценах 4 квартала 2022 года</t>
  </si>
  <si>
    <t>01.1-11-181/22-0-0</t>
  </si>
  <si>
    <t xml:space="preserve">На основании служебной записки МКУ ЗР "Северное" выделяются ассигнования на разработку проектной документации на строительство 2-квартирного жилого дома в с. Нижняя Пеша на 2023 год в сумме 2 198,1 т.р. (перенос с 2022 года).
МКУ ЗР «Северное» заключен муниципальный контракт № 0184300000422000090 от 03.06.2022 с ООО «Нарьян-Маргражданпроект» на сумму 2198,1 тыс. руб. со сроком исполнения не позднее 15.12.2022.
На данный момент подрядная организация исправила все замечания выявленные в ходе проверки сотрудниками МКУ ЗР «Северное», получила согласование сводного сметного расчета у ГРБС. Документация направлена в Департамент внутреннего контроля и надзора НАО для прохождения государственной экспертизы. Ориентировочный срок получения положительного заключения 24.02.2022. Бюджетные ассигнования в текущем финансовом году освоены не будут. Ориентировочный срок оплаты по контракту - 1 квартал 2023 года
</t>
  </si>
  <si>
    <t>Администрация ЗР / СП "Малоземельский сельсовет" ЗР НАО</t>
  </si>
  <si>
    <t>034 0501 35.0.00.89250 540</t>
  </si>
  <si>
    <t>Иные межбюджетные трансферты в рамках муниципальной программы "Строительство (приобретение) и проведение мероприятий по капитальному и текущему ремонту жилых помещений муниципального района "Заполярный район" на 2020-2030 годы"</t>
  </si>
  <si>
    <t>56</t>
  </si>
  <si>
    <t>На основании заключения Контрольно-счетной палаты ЗР на проект решения Совета Заполярного района «О районном бюджете на 2023 год и плановый период 2024-2025 годов» от 25.11.2022 уменьшаются иные МТ Сельскому поселению "Малоземельский сельсовет" ЗР НАО, предусмотренные на 2023 год на капитальный ремонт дома № 12 по ул. Тетеревлева в п. Нельмин Нос, на сумму 54,6 т.р.
В проекте бюджета на 2023 год предусмотрено на мероприятие 5 403,5 т.р. Локальный сметный расчет скорректирован в части уточнения площади жилого дома. Уточненная стоимость капитального ремонта составляет 5 348,9 т.р.</t>
  </si>
  <si>
    <t>Администрация ЗР / СП "Пешский сельсовет" ЗР НАО</t>
  </si>
  <si>
    <t>57</t>
  </si>
  <si>
    <t xml:space="preserve">На основании обращения главы поселения выделяются иные МТ Сельскому поселению "Пешский сельсовет" на 2023 год на ремонт жилого дома № 6 в д. Белушье в сумме 277,6 т.р.
Деревянный двухквартирный жилой дом 1945 года постройки. Оба жилых помещения (квартиры) находятся в муниципальной собственности сельского поселения. Выписки из ЕГРН прилагаются.
На основании осмотра комиссией сельского поселения 15.10.2022 составлена дефектная ведомость, в которой отражено: у дощатой пристройки жилого дома (коридора) стойки фундамента сгнили, дощатые полы деформированы и поражены гнилью, дверные проемы перекошены, местами выражена гниль и трещины. Комиссия рекомендует провести ремонт поврежденных участков и элементов здания. 
Локальный сметный расчет составлен МКУ ЗР «Северное» в ценах 3 квартала 2022 года на сумму 336 361,80 руб.
Мероприятие планируется реализовать путем заключения прямого договора в соответствии с п. 4 ч. 1 ст. 93 Федерального закона от 05.04.2013 № 44-ФЗ. В связи с этим из общей стоимости работ исключена сметная прибыль и непредвиденные затраты (в размере 2% от сметной прибыли). Стоимость реализации мероприятия составит 277 584,39 руб.
</t>
  </si>
  <si>
    <t>Администрация ЗР /СП "Хоседа-Хардский сельсовет"</t>
  </si>
  <si>
    <t>50</t>
  </si>
  <si>
    <t>На основании обращения главы поселения выделяются иные МТ Сельскому поселению "Хоседа-Хардский сельсовет" на 2023 год на ремонт квартиры № 5 в жилом доме № 10 по ул. Победы в п. Харута в сумме 1 431,3 т.р.
8-квартирный деревянный жилой дом № 10 по ул. Победы в п. Харута построен в 2012 году. Квартира № 5 данного жилого дома находится в собственности сельского поселения (возникновение права собственности возникло по процедуре выморочного имущества – свидетельство прилагается). По плану этажа в квартире имеется коридор, две жилые комнаты, кухня, кладовая, туалет. Общая площадь 40,3 кв.м. 
По информации главы поселения в данной квартире планируется выполнить косметический ремонт с дальнейшим предоставлением ее по договору социального найма. 
Согласно акту осмотра, проведенного специалистами МКУ ЗР «Северное», квартира находится в работоспособном техническом состоянии, для приведения в нормативное техническое состояние необходимо выполнить комплекс мероприятий:
- произвести замену входных и внутренних дверных блоков с целью приведения температурного режима;
- произвести замену оконных блоков с утеплением;
- демонтаж печи;
- произвести полную замену отделочных покрытий стен, потолков, выравнивание полов;
- произвести работы по замене сети электроснабжения. (акт прилагается).
Локальный сметный расчет составлен МКУ ЗР "Северное" в ценах 3 квартала 2023 года на сумму 1 431,3 т.р. Мероприятие планируется реализовать путем проведения конкурсных процедур</t>
  </si>
  <si>
    <t>Администрация ЗР / СП "Омский сельсовет" ЗР НАО</t>
  </si>
  <si>
    <t>69</t>
  </si>
  <si>
    <r>
      <t xml:space="preserve">На основании обращения главы </t>
    </r>
    <r>
      <rPr>
        <b/>
        <sz val="10"/>
        <rFont val="Times New Roman"/>
        <family val="1"/>
        <charset val="204"/>
      </rPr>
      <t>выделяются</t>
    </r>
    <r>
      <rPr>
        <sz val="10"/>
        <rFont val="Times New Roman"/>
        <family val="1"/>
        <charset val="204"/>
      </rPr>
      <t xml:space="preserve"> иные МТ </t>
    </r>
    <r>
      <rPr>
        <b/>
        <sz val="10"/>
        <rFont val="Times New Roman"/>
        <family val="1"/>
        <charset val="204"/>
      </rPr>
      <t>Сельскому поселению «Омский сельсовет» ЗР НАО</t>
    </r>
    <r>
      <rPr>
        <sz val="10"/>
        <rFont val="Times New Roman"/>
        <family val="1"/>
        <charset val="204"/>
      </rPr>
      <t xml:space="preserve"> на </t>
    </r>
    <r>
      <rPr>
        <b/>
        <sz val="10"/>
        <rFont val="Times New Roman"/>
        <family val="1"/>
        <charset val="204"/>
      </rPr>
      <t>2023</t>
    </r>
    <r>
      <rPr>
        <sz val="10"/>
        <rFont val="Times New Roman"/>
        <family val="1"/>
        <charset val="204"/>
      </rPr>
      <t xml:space="preserve"> год в сумме </t>
    </r>
    <r>
      <rPr>
        <b/>
        <sz val="10"/>
        <rFont val="Times New Roman"/>
        <family val="1"/>
        <charset val="204"/>
      </rPr>
      <t>586,8</t>
    </r>
    <r>
      <rPr>
        <sz val="10"/>
        <rFont val="Times New Roman"/>
        <family val="1"/>
        <charset val="204"/>
      </rPr>
      <t xml:space="preserve"> тыс. руб. на ремонт жилого дома № 10
по ул. Молодежная в с. Ома.
Одноквартирный, одноэтажный, деревянный жилой дом, 1995 года постройки, общей площадью 68,9 кв. м. находится в собственности Сельского поселения. Выписка из ЕГРН прилагается.
Акт обследования составлен специалистами МКУ ЗР «Северное» 30.11.2022. Согласно акту обследования и ведомости объемов работ необходимо выполнить устройство (облицовку стен) ГКЛ по каркасу, установку плинтусов для пола и потолка, замену старых стальных трубопроводов на новые из ППР, а также запорной арматуры, покраску приборов отопления (радиаторов), произвести оштукатуривание дымоходной трубы, произвести замену кабелей, электроприборов (розеток, выключателей, электропатронов), произвести замену входного блока с деревянного на металлический.
Указанный объем работ не вошел в работы, выполненные в 2022 году в ходе исполнения муниципального контракта № 01843000004220001160001 от 06.06.2022 по капитальному ремонту жилого дома № 10 ул. Молодежная в с. Ома Сельского поселения «Омский сельсовет» ЗР НАО. Цель реализация данного мероприятия – завершение ремонтных работ на объекте в полном объеме.
В соответствии с локальным сметным расчетом, составленным МКУ ЗР «Северное», стоимость работ по ремонту объекта в ценах 3 квартала 2022 года составляет
586 732,29 руб.
Акт обследования, ведомость объемов работ, локальный сметный расчет прилагаются.</t>
    </r>
  </si>
  <si>
    <t>Администрация ЗР / СП "Приморско-Куйский сельсовет" ЗР НАО</t>
  </si>
  <si>
    <t>Приложение 16</t>
  </si>
  <si>
    <t>74</t>
  </si>
  <si>
    <t xml:space="preserve">На основании заключения Контрольно-счетной палаты ЗР на проект решения Совета Заполярного района «О районном бюджете на 2023 год и плановый период 2024-2025 годов» исключаются мероприятия по капитальному ремонту жилых домов на общую сумму 11 815,3 тыс.руб., из них: 
- капитальный ремонт (чердачное перекрытие) многоквартирного жилого дома № 3 А, мкр-н. Березовый в п. Красное - 1 829,5 тыс. руб.,
- капитальный ремонт дома № 90 в с. Оксино - 2 763,7 тыс. руб.,
- капитальный ремонт жилого дома № 11 по ул. Молодежная в с. Тельвиска - 7 222,1 тыс. руб.
и предусматривается нераспределенный резерв по проведению капитального и текущего ремонтов жилых домов, помещений в сумме 11 815,3 тыс. руб.
</t>
  </si>
  <si>
    <t>Администрация ЗР / СП "Пустозерский сельсовет" ЗР НАО</t>
  </si>
  <si>
    <t>Администрация ЗР / СП "Тельвисочный сельсовет" ЗР НАО</t>
  </si>
  <si>
    <t>Администрация ЗР / Нераспределенный резерв</t>
  </si>
  <si>
    <t>Муниципальная программа "Развитие коммунальной инфраструктуры муниципального района "Заполярный район" на 2020-2030 годы"</t>
  </si>
  <si>
    <t>034 0502 36.0.00.86040 244</t>
  </si>
  <si>
    <t>Мероприятия в рамках муниципальной программы "Развитие коммунальной инфраструктуры муниципального района «Заполярный район» на 2020-2030 годы"</t>
  </si>
  <si>
    <t>Уменьшаются ассигнования, предусмотренные на приобретение инсинераторной установки в п. Хорей-Вер в 2023 году, в сумме 694,0 т.р в связи со сложившейся экономией по результатам конкурсных процедур.
Запланировано на мероприятие 6 940,0 т.р. 
В 2022 году между Администрацией Заполярного района и ООО «ЭКОСПЕКТРУМ» заключен муниципальный контракт № 01-15-27/22 от 06.04.2022, цена контракта - 6246,0 т.р., срок исполнения - 30.03.2023</t>
  </si>
  <si>
    <t>За счет средств районного бюджета выделяются ассигнования на 2023 год с целью обеспечения муниципальных контрактов на создание мест (площадок) накопления ТКО до 11 месяцев в населенных пунктах Заполярного района, заключенных в 2022 году со сроком исполнения в очередном финансовом году.</t>
  </si>
  <si>
    <r>
      <t xml:space="preserve">На основании служебной записки отдела ЖКХ, энергетики, транспорта и экологии Администрации ЗР </t>
    </r>
    <r>
      <rPr>
        <b/>
        <sz val="10"/>
        <rFont val="Times New Roman"/>
        <family val="1"/>
        <charset val="204"/>
      </rPr>
      <t xml:space="preserve">корректируются объемы финансирования мероприятий по устройству ангаров </t>
    </r>
    <r>
      <rPr>
        <sz val="10"/>
        <rFont val="Times New Roman"/>
        <family val="1"/>
        <charset val="204"/>
      </rPr>
      <t>в части источников финансирвания с одновременным высвобождением средств районного бюджета в сумме 20 163,2 тыс. руб.
Проектом бюджета на 2023 год и плановый период 2024-2025 год предусмотрено финансирование в 2023 году:
- мероприятия «Организация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общую сумму 20 163,2 тыс. руб., в том числе за счет средств окружного бюджета в сумме 19 155,0 тыс. руб., софинансирование за счет средств районного бюджета в сумме 1 008,2 тыс. руб.;
- устройства ангаров в рамках мероприятия «Создание площадок накопления твердых коммунальных отходов (включая площадки для накопления твердых коммунальных отходов в поселениях, где установлены контейнеры для сбора твердых коммунальных отходов) в муниципальных образованиях» за счет средств районного бюджета на общую сумму
26 932,8 тыс. руб.
С целью освоения средств окружного бюджета в 2023 году:
- исключается финансирование мероприятия «Организация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в объеме 20 163,2 тыс. руб., в т.ч. за счет средств окружного бюджета 19 155,0 тыс. руб., софинансирование за счет средств районного бюджета в сумме
 1 008,2 тыс. руб.;
- предусматривается финансирование устройства ангаров в рамках мероприятия «Создание площадок накопления твердых коммунальных отходов (включая площадки для накопления твердых коммунальных отходов в поселениях, где установлены контейнеры для сбора твердых коммунальных отходов) в муниципальных образованиях» за счет средств окружного бюджета в сумме 19 155,0 тыс. руб., софинансирование за счет средств районного бюджета 7 777,8 тыс. руб.;
- исключается финансирование мероприятия «Создание площадок накопления твердых коммунальных отходов (включая площадки для накопления твердых коммунальных отходов в поселениях, где установлены контейнеры для сбора твердых коммунальных отходов) в муниципальных образованиях» за счет средств районного бюджета в сумме 26 932,8 тыс. руб.</t>
    </r>
  </si>
  <si>
    <t>034 0502 36.0.00.S9850 244</t>
  </si>
  <si>
    <t>Расходы районного бюджета на мероприятия, софинансируемые в рамках государственных программ в части участия в организации деятельности по сбору (в том числе раздельному сбору), транспортированию, обработке, утилизации, обезвреживанию, захоронению твёрдых коммунальных отходов</t>
  </si>
  <si>
    <t>034 0502 36.0.00.89260 540</t>
  </si>
  <si>
    <t>Иные межбюджетные трансферты в рамках муниципальной программы "Развитие коммунальной инфраструктуры муниципального района «Заполярный район» на 2020-2030 годы"</t>
  </si>
  <si>
    <t>55</t>
  </si>
  <si>
    <t>На основании обращения главы поселения выделяются иные МТ Сельскому поселению "Малоземельский сельсовет" ЗР НАО на содержание площадок ТКО в сумме 267,1 (279,4; 290,6) т.р.
В 2022 году в рамках муниципальной программы «Развитие коммунальной инфраструктуры...» Администрация поселения закупила и установила дополнительно 18 единиц металлических контейнеров объемом 0,375 куб.м (по 2 контейнера на 9 контейнерных площадах). Обустройство дополнительных контейнерных площадок не требовалось, контейнеры были установлены на существующих площадках (документы по поставке контейнеров прилагаются).
Согласно расчету на контейнерных площадках в п. Нельмин-Нос требуется установить 54 контейнера объемом 0,375 м3. В настоящее время с учетом дополнительно приобретенных в 2022 году контейнеров на контейнерных площадках установлено 30 пластиковых и 18 металлических контейнеров. 
Изменения в реестр мест (площадок) накопления ТКО в части увеличения количества контейнеров внесены постановлением Администрации ЗР от 14.11.2022 № 277п.
Объем межбюджетного трансферта определен согласно Постановлению Администрации ЗР от 12.01.2022 № 2п  из расчета стоимости содержания 1 контейнера на контейнерной площадке с покрытием/без покрытия, количества календарных месяцев и количества установленных контейнеров в поселении</t>
  </si>
  <si>
    <t>Муниципальная программа "Обеспечение населения централизованным теплоснабжением в МО "Муниципальный район "Заполярный район" на 2020-2030 годы"</t>
  </si>
  <si>
    <t>034 0502 37.0.00.86050 244</t>
  </si>
  <si>
    <t>Мероприятия в рамках муниципальной программы "Обеспечение населения централизованным теплоснабжением в МО "Муниципальный район "Заполярный район" на 2020 - 2030 годы"</t>
  </si>
  <si>
    <t>01.1-11-192/22-0-0</t>
  </si>
  <si>
    <t>На основании служебной записки МКУ ЗР "Северное" выделяются ассигнования на прохождение государственной экспертизы и проверку достоверности определения сметной стоимости объекта капитального строительства «Модернизация центральной котельной в п. Харута» на 2023 год в сумме 151,2 тыс. руб.
В 2020 году за счет средств районного бюджета завершена реализация мероприятия «Модернизация центральной котельной в п. Харута». Проектная документация имеет положительное заключение государственной экспертизы от 25.10.2019, положительное заключение о проверке достоверности определения сметной стоимости № 83-1-0001-20 от 14.01.2020.
С целью направления обращения в органы государственной власти Ненецкого автономного округа с предложением предусмотреть субсидию Заполярному району на софинансирование расходных обязательств, возникающих при осуществлении полномочий органов местного самоуправления по организации в границах сельских поселения электро-, тепло- и водоснабжения населения, водоотведения на 2023 год на реализацию мероприятия «Модернизация центральной котельной в п. Харута» необходимо повторно пройти государственную экспертизу и получить положительное заключение.
Размер платы за проведение государственной экспертизы проектной документации составляет 151 142,0 рублей. Расчет прилагается.</t>
  </si>
  <si>
    <t>Муниципальная программа "Обеспечение населения муниципального района "Заполярный район" чистой водой на 2021-2030 годы"</t>
  </si>
  <si>
    <r>
      <t xml:space="preserve">034 0502 38.0.00.86060 </t>
    </r>
    <r>
      <rPr>
        <sz val="11"/>
        <color indexed="10"/>
        <rFont val="Times New Roman"/>
        <family val="1"/>
        <charset val="204"/>
      </rPr>
      <t xml:space="preserve">(414 сдано) </t>
    </r>
    <r>
      <rPr>
        <sz val="11"/>
        <rFont val="Times New Roman"/>
        <family val="1"/>
        <charset val="204"/>
      </rPr>
      <t>244</t>
    </r>
  </si>
  <si>
    <t>Мероприятия в рамках муниципальной программы "Обеспечение населения муниципального района "Заполярный район" чистой водой на 2021-2030 годы"</t>
  </si>
  <si>
    <t xml:space="preserve">На основании служебной записки отдела ЖКХ, энергетики, транспорта и экологии Администрации ЗР предусматриваются ассигнования на окончательный расчет по контракту запоиск и оценку подземных вод в с. Несь на 2023 год в сумме 450,0 т.р. (перенос части мероприятия с 2022 года).
Между Администрацией ЗР и ООО «Севергеолдобыча-Сервис» 25.01.2022 был заключён муниципальный контракт № 01-15-7/22 от 25.01.2022 на проведение мероприятия «Поиск и оценка подземных вод в с. Несь Ненецкого автономного округа». Цена контракта – 800,0 тыс. рублей.
В соответствии с условиями МК предусмотрено два этапа.
- первый этап: стоимость выполнения – 350,0 тыс. руб.,
- второй этап: стоимость выполнения – 450,0 тыс. руб.
Общий срок выполнения работ (сдача итогового результата работ заказчику) не позднее 30.12.2022.
Работы первого этапа приняты и оплачены.
В Администрацию Заполярного района 07.12.2022 поступило информационное письмо от ООО «Севергеолдобыча-Сервис» (исх. № 163 от 07.12.2022). Руководитель организации сообщил, что выполнить работы в установленный муниципальным контрактом срок организация не сможет. Однако организация предпримет все усилия для завершения данного контракта в полном объёме в 2023 году
</t>
  </si>
  <si>
    <t>034 0502 38.0.00.86060 244</t>
  </si>
  <si>
    <t>На основании заключения Контрольно-счетной палаты ЗР на проект решения Совета Заполярного района «О районном бюджете на 2023 год и плановый период 2024-2025 годов» от 25.11.2022 вносятся следующие изменения:
1. Уточняется объем финансирования по мероприятию «Отбор проб 
и исследование воды водных объектов на санитарно-гигиенические показатели 
в населённых пунктах д. Белушье, д. Волонга, д. Волоковая, д. Верхняя Пеша, д. Мгла, д. Кия, д. Щелино, с. Несь, д. Осколково, д. Вижас, д. Тошвиска» в рамках муниципальной программы «Обеспечение населения муниципального района «Заполярный район» чистой водой на 2021-2030 годы».
Согласно уточнённому расчету стоимость работ по вышеуказанному мероприятию составляет 1151,7 т.р. (учтён НДС). Необходимо увеличить бюджетные ассигнования на 128,3 т.р. (расчёт прилагается).
2. Уточняется состав населенных пунктов, в которых необходимо в 2023 году осуществить отбор проб воды для проведения исследования качества воды. Добавляется населенный пункт: д. Пылемец без изменения объема бюджетных ассигнований. 
3.Администрация Заполярного района 28.11.2022 обратилась в ФБУЗ «Центр гигиены и эпидемиологии в Архангельской области и Ненецком автономном округе» за разъяснениями по применению единичных расценок исследования показателей на радиологию, пестициды и соли тяжёлых металлов. Направленным ответом исх. № 29-20-22/9383-2022 от 28.11.2022 сообщено, что расценки применяются за один из перечисленных в каждой позиции препарат, показатель, пробу или анализ (письмо прилагается). То есть расчёт объемов финансирования, предусмотренный на проведение работ по отбору проб и исследованию воды водных объектов на паразитологические, микробиологические показатели (отдельно по ГХЦГ, ДДТ, ДДД), не требуют корректировки</t>
  </si>
  <si>
    <t>Администрация ЗР / МП ЗР "СЖКС"</t>
  </si>
  <si>
    <t>034 0502 38.0.00.86060 811</t>
  </si>
  <si>
    <t>Пункт 5 главы 10 решения, приложения 6, 7, 8, 9, 11</t>
  </si>
  <si>
    <t>На основании служебной записки отдела ЖКХ, энергетики, транспорта и экологии Администрации ЗР предусматривается субсидия МП ЗР "Севержилкомсервис" на поставку, монтаж и пуско-наладочные работы водоподготовительной установки с. Несь на 2023 год в сумме 32830,8 т.р.
В настоящее время в с. Несь водоснабжение организованно за счёт подземных вод посредством нецентрализованных источников – общественного колодца и питьевой колонки СПК РК «Северный полюс». Данные источники находятся в разных частях населённого пункта на расстоянии более 2,5 км. Общественный колодец находится в северной части села, в свободном доступе для граждан, доступ к питьевой воде не ограничен, а питьевая колонка СПК РК «Северный полюс» находится в центральной части села, в собственности предприятия. Кроме того, СПК РК «Северный Полюс» не предоставляет коммунальную услугу по питьевому водоснабжению, а ведёт коммерческий отпуск питьевой воды, что ограничивает доступ населения при возникновении потребности в данном ресурсе.
В связи с этим предлагается выполнить поставку, монтаж и пуско-наладочные работы водоподготовительной установки в качестве основного источника питьевой воды в центральной части с. Несь. 
После поставки, монтажа и ввода в эксплуатацию водоподготовительной установки она будет закреплена за эксплуатирующей организацией МП ЗР «Севержилкомсервис». Предприятие, приняв в эксплуатацию данное оборудование, будет оказывать коммунальную услугу в соответствии с утверждённым тарифом и договорами на нецентрализованное водоснабжение, заключёнными с физическими и юридическими лицами в круглосуточном режиме, круглогодично.
Стоимость мероприятия рассчитана на основании представленных коммерческих предложений (ООО "ДДТ ГРУПП" - 33162,5 т.р., ООО "ПК ТРИОТЕХНИКА" - 33794,3 т.р., ООО "Осмос" - 37164,0 т.р.) по минимальной цене. 
В целях реализации мероприятия МП ЗР «Севержилкомсервис» будет предоставлена муниципальная преференция в виде субсидии в целях финансового возмещения затрат, возникающих при проведении мероприятий в сфере электро-, тепло-, водоснабжения населения и водоотведения, в том числе при подготовке объектов коммунальной инфраструктуры к осенне-зимнему периоду в размере 99% от стоимости мероприятия</t>
  </si>
  <si>
    <t xml:space="preserve">На основании служебной записки отдела ЖКХ, энергетики, транспорта и экологии Администрации ЗР предусматривается субсидия МП ЗР "Севержилкомсервис" на оборудование водоподготовительного узла в колодце с. Ома на 2023 год в сумме 4682,7 т.р.
В настоящее время в с. Ома водоснабжение организованно за счёт подземных вод посредством нецентрализованного источника – общественного колодца.
Данный колодец находится в хозяйственном ведении МП ЗР «Севержилкомсервис» 
и собственности Заполярного района (выписка прилагается).
Вода из колодца не подвергается фильтрации и обеззараживанию перед отпуском. Предприятием проводится ежеквартальная оценка качества отпускаемой колодезной воды 
в соответствии с программой производственного контроля. По результатам лабораторных исследований с 2022 отпускаемая вода не соответствует питьевому качеству по показателю «марганец» (протоколы прилагаются).
С целью достижения качественных показателей, удовлетворяющих требованиям СанПиН Администрацией Заполярного района совместно с руководителем МП ЗР «Севержилкомсервис» принято решение об оснащении данного колодца водоподготовительным оборудованием, которое позволит гарантированно обеспечить качественный состав питьевой воды.
Реализацию мероприятия планируется выполнить путём проведения торгов. 
Стоимость мероприятия рассчитана на основании представленных коммерческих предложений (ООО "ДДТ ГРУПП" - 4730,0 т.р., ООО "ПК ТРИОТЕХНИКА" - 4859,0 т.р., ООО "Осмос" - 5158,0 т.р.) по минимальной цене. 
В целях реализации мероприятия МП ЗР «Севержилкомсервис» будет предоставлена муниципальная преференция в виде субсидии в целях финансового возмещения затрат, возникающих при проведении мероприятий в сфере электро-, тепло-, водоснабжения населения и водоотведения, в том числе при подготовке объектов коммунальной инфраструктуры к осенне-зимнему периоду в размере 99% от стоимости мероприятия
</t>
  </si>
  <si>
    <t>Администрация ЗР / СП "Канинский сельсовет" ЗР НАО</t>
  </si>
  <si>
    <t>034 0502 38.0.00.89280 540</t>
  </si>
  <si>
    <t>Иные межбюджетные трансферты в рамках муниципальной программы "Обеспечение населения муниципального района "Заполярный район" чистой водой на 2021-2030 годы"</t>
  </si>
  <si>
    <t xml:space="preserve">На основании обращения главы поселения выделяются иные МТ Сельскому поселению "Канинский сельсовет" ЗР НАО на образование и постановку на кадастровый учет земельных участков для водоснабжения в с. Несь на 2023 год в сумме 62,5 тыс. руб. (перенос части мероприятия с 2022 года).
По информации главы поселения в 2022 году из трёх запланированных участков оформлен только один. Оформление двух других участков планируется реализовать в 2023 году. 
По устной информации главы поселения частичное выполнение работ явилось следствием не предоставления Департаментом строительства, жилищно-коммунального хозяйства, энергетики и транспорта НАО необходимых документов, а именно не внесены изменения в проект межевания территории с. Несь. Администрация поселения планирует повторно обратиться в Департамент строительства, жилищно-коммунального хозяйства, энергетики и транспорта НАО в 2023 году с целью получения необходимых сведений для завершения мероприятия.
На 2023 год стоимость мероприятия рассчитана на основании представленных коммерческих предложений (Кадастровый инженер Полосков А.А. - 62,5 тыс. руб., Кадастровый инженер Выучейская В.В. - 68,7 тыс. руб., ООО "Универсал Геодезия" - 66,0 тыс. руб.) по наименьшей цене.
Организовать закупку планируется в соответствии с п. 4 ст. 93 Федерального закона № 44-ФЗ как у единственного поставщика
</t>
  </si>
  <si>
    <t>58, 71</t>
  </si>
  <si>
    <t xml:space="preserve">На основании служебной записки отдела ЖКХ, энергетики, транспорта и экологии Администрации ЗР выделяются иные МТ Сельскому поселению "Пустозерский сельсовет" ЗР НАО на 2023 год в сумме 571,2 т.р. на отбор проб и исследование воды водных объектов в п. Хонгурей (в т.ч. 528,1 т.р. на  на паразитологические, микробиологические и санитарно-гигиенические показатели, 43,1 т.р. на соли тяжёлых металлов, радиологию и пестициды) .
Необходимость проведения вышеуказанных работ обусловлена отсутствием подземных вод в п. Хонгурей. В ходе проведения  геологических работ в 2021 году выявить наличие подземных вод не удалось. В этой связи Администрацией поселения было предложено рассмотреть альтернативные близлежащие поверхностные источники: руч. Хонгурей, вытекающий из крупных озёр, расположенных на удалённости от 2,5 до 3,0 км; близлежащее озеро на расстоянии до 0,5 км от границ посёлка с изучением их качественного состава и водообильности. 
Выполнение данных мероприятий позволит накопить и проанализировать качественный состав водных объектов (руч. Хонгурей и оз. Безымянное, рассоложенного в 500 м от п. Хонгурей), его изменение в зависимости от цикличности времени года, а также влияния антропогенных факторов. 
Оценку качества воды в месте предполагаемого поверхностного водозабора необходимо выполнять ежемесячно и не менее чем за 3 года (п 3.5 ГОСТ 2761-84 «Межгосударственный стандарт. Источники централизованного хозяйственно-питьевого водоснабжения. Гигиенические, технические требования и правила выбора»). В 2022 году Администрация сельского поселения совместно с МКП «Пустозерское» аналогичное мероприятие уже выполняет.
Кроме этого в летний период 2022 года специалистами ФГБУ филиала Северное УГМС «Коми УГМС» выполнено обследование водных объектов руч. Хонгурей и озеро Безымянного, расположенного в 500 м от п. Хонгурей. Исследования выполнялись в рамках договора с Администрацией сельского поселения. Также запланированы аналогичные работы в зимний и весенний период 2023 года. Финансовые средства на данные работы предусмотрены. Данные обследования (инженерные изыскания) выполняются для определения возможности использования водных объектов с целью гарантированного обеспечения хозяйственно-питьевых нужд п. Хонгурей.
</t>
  </si>
  <si>
    <r>
      <t xml:space="preserve">В качестве обоснования расчёта стоимости мероприятий применены цены на исследования Ненецкого филиала ФБУЗ «Центр гигиены и эпидемиологии в Архангельской области и Ненецком АО» и ФБУЗ «Центр гигиены и эпидемиологии в Архангельской области и Ненецком автономном округе».
Выполнение значительной части исследований в аккредитованном лабораторном центре ФБУЗ «ЦГ и Э в НАО» расположенном на территории г. Нарьян-Мар, исключает применение дополнительной консервации проб с последующей транспортировкой 
их авиатранспортом. Исследования в лабораторном центре г. Архангельск проводятся 
по причине наличия регулярного авиасообщения с г. Нарьян-Мар, ввиду отсутствия лабораторной базы для их исследования в лабораторном центре г. Нарьян-Мар.
Организовать мероприятие планируется в соответствии с п. 4 ст. 93 Федерального закона № 44 как у единственного поставщика
</t>
    </r>
    <r>
      <rPr>
        <b/>
        <sz val="10"/>
        <rFont val="Times New Roman"/>
        <family val="1"/>
        <charset val="204"/>
      </rPr>
      <t xml:space="preserve">
ПОПРАВКИ</t>
    </r>
    <r>
      <rPr>
        <sz val="10"/>
        <rFont val="Times New Roman"/>
        <family val="1"/>
        <charset val="204"/>
      </rPr>
      <t xml:space="preserve">
На основании служебной записки отдела ЖКХ, энергетики, транспорта и экологии Администрации ЗР, с учетом замечаний КСП Заполярного района, озвученным на комиссии Совета ЗР 13.12.2022, увеличиваются ассигнования в 2023 году в сумме 87,7 тыс. руб. на реализацию мероприятия «Отбор проб и исследование воды водных объектов на паразитологические, микробиологические и санитарно-гигиенические показатели в населённом пункте п. Хонгурей».
В проекте бюджета на 2023 год и плановый период 2024-2025 годов предусмотрено финансирование указанного мероприятия в сумме 528,1 тыс. руб.
Согласно уточнённому расчету стоимость работ составляет 615,8 тыс. рублей (учтён НДС). Необходимо увеличить бюджетные ассигнования на 87,7 тыс. руб. (расчёт прилагается). Из расчёта исключена стоимость оформления протоколов, а включена стоимость оформления направления в лабораторию (204 руб./шт с НДС).</t>
    </r>
  </si>
  <si>
    <r>
      <t xml:space="preserve">На основании служебной записки отдела ЖКХ, энергетики, транспорта и экологии Администрации ЗР предусматривается </t>
    </r>
    <r>
      <rPr>
        <b/>
        <sz val="10"/>
        <rFont val="Times New Roman"/>
        <family val="1"/>
        <charset val="204"/>
      </rPr>
      <t>субсидия МП ЗР "Севержилкомсервис"</t>
    </r>
    <r>
      <rPr>
        <sz val="10"/>
        <rFont val="Times New Roman"/>
        <family val="1"/>
        <charset val="204"/>
      </rPr>
      <t xml:space="preserve"> на капитальный ремонт здания ВНС в п. Амдерма  на </t>
    </r>
    <r>
      <rPr>
        <b/>
        <sz val="10"/>
        <rFont val="Times New Roman"/>
        <family val="1"/>
        <charset val="204"/>
      </rPr>
      <t>2023</t>
    </r>
    <r>
      <rPr>
        <sz val="10"/>
        <rFont val="Times New Roman"/>
        <family val="1"/>
        <charset val="204"/>
      </rPr>
      <t xml:space="preserve"> год в сумме </t>
    </r>
    <r>
      <rPr>
        <b/>
        <sz val="10"/>
        <rFont val="Times New Roman"/>
        <family val="1"/>
        <charset val="204"/>
      </rPr>
      <t>2 369,5 тыс. руб</t>
    </r>
    <r>
      <rPr>
        <sz val="10"/>
        <rFont val="Times New Roman"/>
        <family val="1"/>
        <charset val="204"/>
      </rPr>
      <t>.
Проведение капитального ремонта обусловлено неудовлетворительным состоянием кровли и ограждающих конструкций здания ВНС. С целью определения объёма работ специалистами МП ЗР «Севержилкомсервис» был проведён дефектный осмотр здания (дефектный акт прилагается).
Здание водопроводной насосной станции (ВНС) находится в собственности Заполярного района и передано на праве хозяйственного ведения МП ЗР Севержилкомсервис». Здание построено в 1976 году (выписка прилагается).
Проведение капитального ремонта позволит предотвратить аварийные ситуации, обеспечив беспрерывную и надёжную работу оборудования (насосов, приборов, автоматики), 
снизит тепловые потери.
Рассчитав объёмы работ и количество необходимого материала, специалисты 
МП ЗР «Севержилкомсервис» составили сметный расчёт себестоимости реализации мероприятия по капитальному ремонту.
Стоимость выполнения всего комплекса работ по сметному расчёту составила 2 393 532,97 рублей. 
Согласно Порядку предоставления муниципальной преференции муниципальному предприятию Заполярного района «Севержилкомсервис» в виде субсидии в целях финансового возмещения затрат, возникающих при проведении мероприятий в сфере электро-, тепло-, водоснабжения населения и водоотведения, в том числе при подготовке объектов коммунальной инфраструктуры к осенне-зимнему периоду, утверждённому постановлением Администрации Заполярного района от 09.07.2020 № 144п, получатель субсидии обязуется предусмотреть софинансирование в размере 1% за счёт собственных средств, таким образом объем финансирования за счёт средств районного бюджета составит 2 369,5 тыс. руб., 24,1 тыс. руб. – за счёт средств предприятия</t>
    </r>
  </si>
  <si>
    <t>Муниципальная программа "Развитие транспортной инфраструктуры муниципального района "Заполярный район" на 2021-2030 годы"</t>
  </si>
  <si>
    <t>Администрация ЗР / СП "Тельвисочный сельсовет"</t>
  </si>
  <si>
    <t>034 0409 39.0.00.89290 540</t>
  </si>
  <si>
    <t>Иные межбюджетные трансферты в рамках муниципальной программы "Развитие транспортной инфраструктуры муниципального района "Заполярный район" на 2021-2030 годы"</t>
  </si>
  <si>
    <t>268</t>
  </si>
  <si>
    <t>На основании обращения главы поселения выделяются иные МТ Сельскому поселению "Тельвисочный сельсовет" ЗР НАО на 2023 год в сумме 9995,5 т.р. на ремонт участка дороги по ул. Центральная в с. Тельвиска.
Данная дорога оформлена в собственность муниципального образования в 2016 году, присвоен кадастровый номер 83:00:040012:862-29/019/2017-1.
С целью определения объёма трудозатрат, количества материалов, необходимых 
для выполнения работ и их стоимости, Администрация поселения выступила заказчиком разработки проектной и сметной документации. Проектная документация разработана компанией ООО «ДОМЕР ПК» (прилагается). Сметный расчёт составлен в ценах 2 квартала
2021 года на сумму 45274,5 т.р. (прилагается). 
В виду высокой стоимости выполнения ремонта дороги глава поселения направил предложение о выполнении данного мероприятия поэтапно (участками). Администрация Заполярного района данное предложение поддержала.
Решением о бюджете на 2022 год предусмотрено мероприятие "Ремонт участка дороги по ул. Центральная в селе Тельвиска" с финансированием в сумме 9927,6 т.р. В настоящее время выполнение мероприятия завершается.
С целью выполнения очередного этапа ремонта участка дороги специалистами МКУ ЗР "Северное" составлен локальный сметный расчет в ценах 3 квартала 2022 года на сумму 9995,5 т.р. Мероприятие будет реализовано путем проведения конкурсных процедур.
Вопрос выделения бюджетных средств на дальнейшее проведение ремонтных работ по оставшимся участкам дороги будет рассмотрен исходя из возможностей бюджета Заполярного района</t>
  </si>
  <si>
    <t>Пункт 1 главы 11, пункт 1 главы 7 решения, приложения 6, 7, 8, 9, 16</t>
  </si>
  <si>
    <t>48</t>
  </si>
  <si>
    <r>
      <t xml:space="preserve">На основании обращения главы </t>
    </r>
    <r>
      <rPr>
        <b/>
        <sz val="10"/>
        <rFont val="Times New Roman"/>
        <family val="1"/>
        <charset val="204"/>
      </rPr>
      <t>выделяются</t>
    </r>
    <r>
      <rPr>
        <sz val="10"/>
        <rFont val="Times New Roman"/>
        <family val="1"/>
        <charset val="204"/>
      </rPr>
      <t xml:space="preserve"> иные МТ </t>
    </r>
    <r>
      <rPr>
        <b/>
        <sz val="10"/>
        <rFont val="Times New Roman"/>
        <family val="1"/>
        <charset val="204"/>
      </rPr>
      <t>Сельскому поселению «Малоземельский сельсовет» ЗР НАО</t>
    </r>
    <r>
      <rPr>
        <sz val="10"/>
        <rFont val="Times New Roman"/>
        <family val="1"/>
        <charset val="204"/>
      </rPr>
      <t xml:space="preserve"> на </t>
    </r>
    <r>
      <rPr>
        <b/>
        <sz val="10"/>
        <rFont val="Times New Roman"/>
        <family val="1"/>
        <charset val="204"/>
      </rPr>
      <t>2023</t>
    </r>
    <r>
      <rPr>
        <sz val="10"/>
        <rFont val="Times New Roman"/>
        <family val="1"/>
        <charset val="204"/>
      </rPr>
      <t xml:space="preserve"> год в сумме 2 329,9 тыс. руб. на ремонт участка дороги «Здание ДЭС – грузовой причал» в п. Нельмин-Нос.
Дорога оформлена в собственность муниципального образования (документ прилагается), присвоен кадастровый номер 83:00:040018:707.
С целью определения объёма работ по мероприятию и его стоимости, Администрация поселения обратилась в МКУ ЗР «Северное». Специалистами МКУ ЗР «Северное» выполнено обследование дороги, определён объём работ и составлен локальный сметный расчёт (акт обследования и локальный сметный расчёт прилагаются).
В рамках ремонта планируется осуществить укрепление откосов до действующих норм эксплуатационной пригодности, а также установка водопропускных труб и устройство водоотводных быстротоков.
Сметная стоимость проведения ремонта дороги согласно локальному сметному расчёту составляет 2 329,9 тыс. руб.
Мероприятие планируется реализовать путем проведения конкурсных процедур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t>
    </r>
  </si>
  <si>
    <t>Муниципальная программа "Развитие энергетики муниципального района "Заполярный район" на 2021-2030 годы"</t>
  </si>
  <si>
    <t>034 0502 40.0.00.86080 414</t>
  </si>
  <si>
    <t>Мероприятия в рамках муниципальной программы "Развитие энергетики муниципального района "Заполярный район" на 2021-2030 годы"</t>
  </si>
  <si>
    <t>Пункт 1 главы 11 решения Приложение 6, 7, 8, 9, 10</t>
  </si>
  <si>
    <t>Муниципальная программа "Развитие сельского хозяйства на территории муниципального района "Заполярный район" на 2021-2030 годы"</t>
  </si>
  <si>
    <t>Администрация ЗР / МКП "ЗР "Пешский животноводческий комплекс"</t>
  </si>
  <si>
    <t>034 0405 41.0.00.83030 813</t>
  </si>
  <si>
    <t>Мероприятия в рамках муниципальной программы "Развитие сельского хозяйства на территории муниципального района "Заполярный район" на 2021-2030 годы"</t>
  </si>
  <si>
    <t>38</t>
  </si>
  <si>
    <t xml:space="preserve">На основании служебной записки сектора по развитию сельскохозяйственного производства Администрации ЗР предусматривается на 2023 год субсидия МКП ЗР "Пешский животноводческий комплекс" на погашение просроченной кредиторской задолженности в сумме 484,0 т.р.
При проведении сенозаготовительной кампании в летний период 2022 года возникла необходимость в приобретении запасных частей для сельскохозяйственной техники. Между ООО «ЭРА» и МКП ЗР «Пешский животноводческий комплекс» были заключены договоры  с ООО «ЭРА» на поставку запасных частей:
‒ от 16.06.2022  № ЗНП 021 на сумму 407,0 т.р.
‒ от 01.07.2022 № ЗНП 025 на сумму 76,6 т.р.
В связи с отсутствием у МКП собственных средств на оплату поставленных запчастей перед поставщиком возникла просроченная кредиторская задолженность.
Общая кредиторская задолженность МКП на 11.11.2022 года составляет 4 569,9 тыс. руб., из них 4 482,1 тыс. руб. - просроченная.
Постановлением Администрации Заполярного района от 20.07.2021 № 174п утвержден порядок предоставления субсидии муниципальным казенным предприятиям Заполярного района для финансового обеспечения затрат, связанных с производством (реализацией) сельскохозяйственной продукции, в целях восстановления их платежеспособности (далее – Порядок).
В соответствии с Порядком субсидия используется муниципальными казенными предприятиями в том числе и на погашение просроченной кредиторской задолженности по договорам поставки товаров, выполнения работ и (или) оказания услуг.
С целью недопущения взысканий кредиторской задолженности в судебном порядке с последующей блокировкой счета МКП, предупреждения случаев привлечения Администрации Заполярного района к субсидиарной ответственности по долгам муниципальных казенных предприятий Заполярного района предлагается предусмотреть на 2023 год финансирование мероприятия «Предоставление субсидий на финансовое обеспечение затрат, связанных с деятельностью предприятий, в целях восстановления их платежеспособности» в размере 484,0 т.р. Оставшуюся кредиторскую задолженность МКП планирует погашать за счет собственных средств поэтапно
</t>
  </si>
  <si>
    <t>034 0405 41.0.00.89320 540</t>
  </si>
  <si>
    <t>Иные межбюджетные трансферты в рамках муниципальной программы "Развитие сельского хозяйства на территории муниципального района "Заполярный район" на 2021-2030 годы"</t>
  </si>
  <si>
    <t>41</t>
  </si>
  <si>
    <t xml:space="preserve">На основании обращения главы поселения выделяются иные МТ Сельскому поселению "Омский сельсовет" ЗР НАО на 2023 год в сумме 981,2 т.р. на поставку каменного угля для котла-парообразователя МКП "Омский животноводческий комплекс".
Решением о бюджете на 2022 год на приобретение угля предусмотрено 991,1 т.р. Расчет потребности производился исходя из потребности на зимний период 2022-2023 годов 60 тонн и стоимости угля 16 518,99 руб. за тонну.
В связи с изменением цены на уголь навигации 2022 года (с 01.06.2022 - 32 706,59 руб. за тонну) в 2022 году за счет предусмотренных на реализацию мероприятия средств будет приобретено 30 тонн угля (18 тонн угля закуплено, 12 тонн угля будет закуплено).
На приобретение 30 тонн угля (60 – 30) требуется дополнительное финансирование в сумме 981,2 тыс. руб. (30*32 706,59). 
МП ЗР «Севержилкомсервис» является единственным поставщиком каменного угля в населенный пункт.
Проведение конкурентных процедур закупки будет осуществлять Администрация Сельского поселения Омский сельсовет ЗР НАО с последующим закреплением имущества на праве оперативного управления за МКП </t>
  </si>
  <si>
    <t>Пункт 5 главы 6, пункт 1 главы 11 решения, приложения 6, 7, 8, 9, 10</t>
  </si>
  <si>
    <t>46</t>
  </si>
  <si>
    <t xml:space="preserve">На основании служебной записки сектора по развитию сельскохозяйственного производства Администрации ЗР увеличивается на 2023 год нераспределенный резерв на приобретение объектов сельского хозяйства животноводческого назначения на сумму 50000,0 т.р. (перенос с 2022 года).
Решением о районном бюджете на 2022 год и плановый период 2023-2024 годов предусмотрен нераспределенный резерв иных межбюджетных трансфертов между поселениями Заполярного района на приобретение объектов сельского хозяйства животноводческого назначения на 2022 год в сумме 50000,0 т.р. и на 2023 год в сумме 50000,0 т.р.
В 2022 году резерв не распределен.
В соответствии с пунктом 7 поручения губернатора Ненецкого автономного округа от 11.11.2022 № 01-17/72 Администрации Заполярного района поручено организовать строительство новых животноводческих объектов в с. Ома и Нижняя Пеша НАО в 2023 году </t>
  </si>
  <si>
    <t>66</t>
  </si>
  <si>
    <t xml:space="preserve">На основании служебной записки сектора по развитию сельскохозяйственного производства Администрации ЗР предусматривается на 2024 и 2025 годы нераспределенный резерв на приобретение объектов сельского хозяйства животноводческого назначения в сумме 16 000,0 т.р. и 12 000,0 т.р. соответственно
</t>
  </si>
  <si>
    <t>Администрация ЗР / СП "Великовисочный сельсовет" ЗР НАО</t>
  </si>
  <si>
    <t>Приложение 10</t>
  </si>
  <si>
    <t>72</t>
  </si>
  <si>
    <t xml:space="preserve">На основании обращения главы Сельского поселения «Великовисочный сельсовет» ЗР НАО и служебной записки сектора по развитию сельскохозяйственного производства Администрации Заполярного района за счет нераспределенного резерва на приобретение объектов сельского хозяйства животноводческого назначения предлагается предусмотреть на 2023 год иные межбюджетные трансферты на реализацию мероприятия «Приобретение молочной фермы на 50 голов по адресу: Ненецкий автономный округ, д. Лабожское для МКП «Великовисочный животноводческий комплекс» в сумме 60 375,8 тыс. руб.
Производственные объекты предприятия расположены в с. Великовисочное и д. Лабожское. 
Здание коровника в д. Лабожское ветхое, осуществлять дальнейшее производство в нем не представляется возможным. С целью улучшения условий труда работников требуется приобретение нового здания животноводческой фермы. 
14.12.2022 в адрес главы Администрации Сельского поселения «Великовисочный сельсовет ЗР НАО поступило обращение ООО «Изьва- строитель» с предложением приобрести новую молочную ферму на 50 голов по адресу: Ненецкий автономный округ д. Лабожское для МКП «Великовисочный животноводческий комплекс».
Приобретение объекта планируется в соответствии с п. 31 ч. 1 ст. 93 Федерального закона № 44 – ФЗ от Федерального закона от 05.04.2013 № 44-ФЗ (ред. от 02.07.2021) «О контрактной системе в сфере закупок товаров, работ, услуг для обеспечения государственных и муниципальных нужд» путем заключения контракта, предметом которого является приобретение для обеспечения муниципальных нужд нежилого здания, строения, сооружения, нежилого помещения, определенных в соответствии с решением о подготовке и реализации бюджетных инвестиций или о предоставлении субсидий на осуществление капитальных вложений в целях приобретения объектов недвижимого имущества в муниципальную собственность, принятым в порядке, установленном местной администрацией с единственным поставщиком (подрядчиком, исполнителем).
</t>
  </si>
  <si>
    <t>Пункт 5 главы 6 решения, приложение 10</t>
  </si>
  <si>
    <t>Муниципальная программа "Управление муниципальным имуществом муниципального района "Заполярный район" на 2022-2030 годы"</t>
  </si>
  <si>
    <t>034 0113 42.0.00.81130 244</t>
  </si>
  <si>
    <t>Расходы по приобретению, содержанию, прочим мероприятиям, связанным с муниципальным имуществом</t>
  </si>
  <si>
    <t>01.1-11-190/22-0-0</t>
  </si>
  <si>
    <t xml:space="preserve">На основании служебной записки МКУ ЗР "Северное" выделяются ассигнования на проведение ремонтно-строительных работ в спортивном сооружении с универсальным игровым залом в п. Амдерма на 2023 год в сумме 683,8 т.р. (перенос части мероприятия с 2022 года).
На 2022 год предусмотрено решением о бюджете на мероприятие 5 544,0 т.р.
В целях реализации вышеназванного мероприятия были заключены контракты на общую сумму 5 543,8 тыс. руб., одним из которых является МК № 0184300000422000198 от 19.09.2022 с МП ЗР «Севержилкомсервис» (ремонтные работы по реконструкции пола), цена контракта 683 772,0 руб., срок исполнения - не позднее 30.12.2022 г., дата окончания работ по контракту 30.11.2022.
На данный момент в виду отсутствия материалов на объекте работы по контракту приостановлены, рабочие подрядчиком отозваны. Работы в срок не выполнены. Заезд рабочих на объект планируется 12.12.2022, стройматериал к этому сроку будет доставлен. По информации подрядчика работы планируется выполнить в декабре 2022 года, оплата будет произведена в январе 2023 года с учетом неустойки за нарушение сроков исполнения контракта
</t>
  </si>
  <si>
    <t>Администрация ЗР / СП "Тиманский сельсовет"</t>
  </si>
  <si>
    <t>034 0113 42.0.00.89210 540</t>
  </si>
  <si>
    <t>Иные межбюджетные трансферты в рамках муниципальной программы "Управление муниципальным имуществом муниципального района "Заполярный район" на 2022 - 2030 годы"</t>
  </si>
  <si>
    <t>Приложения 6, 7, 8, 9, 16</t>
  </si>
  <si>
    <t>64</t>
  </si>
  <si>
    <t>На основании обращения главы поселения выделяются иные МТ Сельскому поселению "Тиманский сельсовет" ЗР НАО на 2023 год в сумме 2 300,0 т.р. на Переоборудование помещений бани п. Индига под хозяйственно-технические нужды МКП «Жилищно-коммунальное хозяйство муниципального образования «Тиманский сельсовет».
В собственности Сельского поселения «Тиманский сельсовет» ЗР НАО и в оперативном управлении муниципального казенного предприятия «Жилищно-коммунальное хозяйство муниципального образования «Тиманский сельсовет» (далее - МКП) находится объект с кадастровым номером 83:00:020003:211 – «Здание бани» (выписка из ЕГРН прилагается).
МКП имеет 4 единицы специализированной и коммунальной техники (трактор, бульдозер, автоцистерна для подвоза воды, Трэкол).
Администрацией ЗР совместно с Администрацией поселения принято решение по выполнению на существующем объекте «Здание бани» работ по переоборудованию неиспользуемых помещений бани п. Индига под хозяйственно-технические нужды МКП. В переоборудованных помещениях будет осуществляться обслуживание техники МКП, ее временное хранение в зимний период. 
Локальный сметный расчет составлен МКУ ЗР "Северное" в ценах 3 квартала 2022 года на сумму 2804,6 т.р. Акт осмотра, ведомость объемов работ и сметный расчет прилагаются. Решением главы Администрации Заполярного района, исходя из возможности районного бюджета, сумма финансирования была определена 2 300,0 тыс. руб.</t>
  </si>
  <si>
    <t xml:space="preserve">Выделение ассигнований в связи с индексацией заработной платы </t>
  </si>
  <si>
    <t>в том числе расходы в рамках муниципальных программ</t>
  </si>
  <si>
    <t>непрограммные расходы</t>
  </si>
  <si>
    <t>034 0104 31.1.00.81010 121, 129</t>
  </si>
  <si>
    <t>Расходы на содержание органов местного самоуправления и обеспечение их функций</t>
  </si>
  <si>
    <t>Управление финансов ЗР</t>
  </si>
  <si>
    <t>040 0106 30.0.00.81010 121, 129</t>
  </si>
  <si>
    <t>УМИ ЗР</t>
  </si>
  <si>
    <t>042 0113 31.1.00.81010 121, 129</t>
  </si>
  <si>
    <t>Совет Заполярного района</t>
  </si>
  <si>
    <t>041 0103 92.2.00.81010 121, 129</t>
  </si>
  <si>
    <t>Приложения 6, 7, 8</t>
  </si>
  <si>
    <t>Контрольно-счетная палата Заполярного района</t>
  </si>
  <si>
    <t>046 0106 93.2.00.81010 121, 129</t>
  </si>
  <si>
    <t>034 0505 31.3.00.80020 111, 119</t>
  </si>
  <si>
    <t>Расходы на обеспечение деятельности подведомственных казенных учреждений</t>
  </si>
  <si>
    <t>034 1001 31.1.00.84010 312</t>
  </si>
  <si>
    <t>Пенсии за выслугу лет муниципальным служащим в соответствии с законом Ненецкого автономного округа от 24.10.2007 № 140-ОЗ "О муниципальной службе в Ненецком автономном округе"</t>
  </si>
  <si>
    <t>Уточнение ассигнований на непрограммные расходы</t>
  </si>
  <si>
    <t>034 0105 95.0.00.51200 244</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</si>
  <si>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</si>
  <si>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На основании поправок в проект закона о бюджете Ненецкого автономного округа уменьшаются расходы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</si>
  <si>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Совет ЗР</t>
  </si>
  <si>
    <t>041 0102 91.0.00.81010 122</t>
  </si>
  <si>
    <t>041 0113 98.0.00.81060 244</t>
  </si>
  <si>
    <t>Организация и проведение официальных мероприятий муниципального района "Заполярный район"</t>
  </si>
  <si>
    <t>041 0113 98.0.00.81060 360</t>
  </si>
  <si>
    <t>041 1003 98.0.00.84060 330</t>
  </si>
  <si>
    <t>Единовременное денежное вознаграждение гражданам, награжденным медалью "За заслуги перед Заполярным районом"</t>
  </si>
  <si>
    <t>046 0106 93.0.00.81010 121, 122, 129</t>
  </si>
  <si>
    <t>046 0106 93.0.00.81010 244</t>
  </si>
  <si>
    <t>ВСЕГО изменений по доходам</t>
  </si>
  <si>
    <t>Изменения по расходам</t>
  </si>
  <si>
    <t>Условно утвержденные расходы</t>
  </si>
  <si>
    <t>Пункт 2 главы 1 решения, приложения 6, 7, 8</t>
  </si>
  <si>
    <t>ПОПРАВКИ:
2024 год - 211,4 тыс. руб., 2025 год - 243,0 тыс. руб.</t>
  </si>
  <si>
    <t>ВСЕГО изменений по расходам</t>
  </si>
  <si>
    <t xml:space="preserve">в том числе </t>
  </si>
  <si>
    <t>за счет межбюджетных трансфертов</t>
  </si>
  <si>
    <t xml:space="preserve">за счет средств районного бюджета </t>
  </si>
  <si>
    <t>Изменение дефицита районного бюджета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</si>
</sst>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00_р_._-;\-* #,##0.00_р_._-;_-* &quot;-&quot;??_р_._-;_-@_-"/>
    <numFmt numFmtId="166" formatCode="_-* #,##0.0_р_._-;\-* #,##0.0_р_._-;_-* &quot;-&quot;??_р_._-;_-@_-"/>
  </numFmts>
  <fonts count="13" x14ac:knownFonts="1">
    <font>
      <sz val="10"/>
      <name val="Arial Cyr"/>
      <charset val="204"/>
    </font>
    <font>
      <sz val="10"/>
      <name val="Arial Cyr"/>
      <charset val="204"/>
    </font>
    <font>
      <sz val="11"/>
      <name val="Times New Roman"/>
      <family val="1"/>
      <charset val="204"/>
    </font>
    <font>
      <b/>
      <sz val="11"/>
      <name val="Times New Roman"/>
      <family val="1"/>
      <charset val="204"/>
    </font>
    <font>
      <i/>
      <sz val="11"/>
      <name val="Times New Roman"/>
      <family val="1"/>
      <charset val="204"/>
    </font>
    <font>
      <sz val="10"/>
      <name val="Times New Roman"/>
      <family val="1"/>
      <charset val="204"/>
    </font>
    <font>
      <b/>
      <i/>
      <sz val="11"/>
      <name val="Times New Roman"/>
      <family val="1"/>
      <charset val="204"/>
    </font>
    <font>
      <b/>
      <sz val="10"/>
      <name val="Times New Roman"/>
      <family val="1"/>
      <charset val="204"/>
    </font>
    <font>
      <sz val="10"/>
      <name val="Arial"/>
      <family val="2"/>
      <charset val="204"/>
    </font>
    <font>
      <sz val="11"/>
      <color rgb="FF000000"/>
      <name val="Times New Roman"/>
      <family val="1"/>
      <charset val="204"/>
    </font>
    <font>
      <i/>
      <sz val="11"/>
      <color rgb="FF000000"/>
      <name val="Times New Roman"/>
      <family val="1"/>
      <charset val="204"/>
    </font>
    <font>
      <sz val="11"/>
      <color indexed="10"/>
      <name val="Times New Roman"/>
      <family val="1"/>
      <charset val="204"/>
    </font>
    <font>
      <sz val="10"/>
      <color theme="1"/>
      <name val="Times New Roman"/>
      <family val="1"/>
      <charset val="20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s>
  <cellStyleXfs count="3">
    <xf numFmtId="0" fontId="0" fillId="0" borderId="0"/>
    <xf numFmtId="165" fontId="1" fillId="0" borderId="0" applyFont="0" applyFill="0" applyBorder="0" applyAlignment="0" applyProtection="0"/>
    <xf numFmtId="0" fontId="8" fillId="0" borderId="0"/>
  </cellStyleXfs>
  <cellXfs count="198">
    <xf numFmtId="0" fontId="0" fillId="0" borderId="0" xfId="0"/>
    <xf numFmtId="49" fontId="7" fillId="0" borderId="2" xfId="0" applyNumberFormat="1"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49" fontId="2"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4" fillId="0" borderId="2" xfId="0" applyFont="1" applyFill="1" applyBorder="1" applyAlignment="1">
      <alignment horizontal="center" vertical="center" wrapText="1"/>
    </xf>
    <xf numFmtId="166" fontId="2" fillId="0" borderId="2" xfId="1" applyNumberFormat="1" applyFont="1" applyFill="1" applyBorder="1" applyAlignment="1">
      <alignment vertical="center"/>
    </xf>
    <xf numFmtId="49" fontId="5"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2" xfId="0" applyFont="1" applyFill="1" applyBorder="1" applyAlignment="1">
      <alignment wrapText="1"/>
    </xf>
    <xf numFmtId="49" fontId="5" fillId="0" borderId="2" xfId="0" applyNumberFormat="1" applyFont="1" applyFill="1" applyBorder="1" applyAlignment="1">
      <alignment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2" fillId="0" borderId="2" xfId="0" applyNumberFormat="1" applyFont="1" applyFill="1" applyBorder="1" applyAlignment="1">
      <alignment horizontal="left" vertical="center" wrapText="1"/>
    </xf>
    <xf numFmtId="164" fontId="2" fillId="0" borderId="2" xfId="2" applyNumberFormat="1" applyFont="1" applyFill="1" applyBorder="1" applyAlignment="1" applyProtection="1">
      <alignment vertical="center" wrapText="1"/>
    </xf>
    <xf numFmtId="0" fontId="2" fillId="0" borderId="2" xfId="0" applyFont="1" applyFill="1" applyBorder="1" applyAlignment="1">
      <alignment horizontal="left" vertical="center" wrapText="1"/>
    </xf>
    <xf numFmtId="0" fontId="2" fillId="0" borderId="2" xfId="2" applyNumberFormat="1" applyFont="1" applyFill="1" applyBorder="1" applyAlignment="1" applyProtection="1">
      <alignment vertical="center" wrapText="1"/>
    </xf>
    <xf numFmtId="164" fontId="2" fillId="0" borderId="2"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164" fontId="6" fillId="0" borderId="2" xfId="0" applyNumberFormat="1" applyFont="1" applyFill="1" applyBorder="1" applyAlignment="1">
      <alignment horizontal="left" vertical="center" wrapText="1"/>
    </xf>
    <xf numFmtId="166" fontId="3" fillId="0" borderId="2" xfId="1" applyNumberFormat="1" applyFont="1" applyFill="1" applyBorder="1" applyAlignment="1">
      <alignment vertical="center"/>
    </xf>
    <xf numFmtId="164" fontId="2" fillId="0" borderId="2" xfId="0" applyNumberFormat="1" applyFont="1" applyFill="1" applyBorder="1" applyAlignment="1">
      <alignment horizontal="left" vertical="center" wrapText="1"/>
    </xf>
    <xf numFmtId="164" fontId="9" fillId="0" borderId="2" xfId="0" applyNumberFormat="1" applyFont="1" applyFill="1" applyBorder="1" applyAlignment="1">
      <alignment horizontal="center" vertical="center" wrapText="1"/>
    </xf>
    <xf numFmtId="0" fontId="2" fillId="0" borderId="0" xfId="0" applyFont="1" applyFill="1" applyAlignment="1">
      <alignment horizontal="center" vertical="center"/>
    </xf>
    <xf numFmtId="164" fontId="10"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top" wrapText="1"/>
    </xf>
    <xf numFmtId="164" fontId="4" fillId="0" borderId="2" xfId="0" applyNumberFormat="1" applyFont="1" applyFill="1" applyBorder="1" applyAlignment="1">
      <alignment horizontal="left" vertical="center" wrapText="1"/>
    </xf>
    <xf numFmtId="164" fontId="2" fillId="0" borderId="5" xfId="0" applyNumberFormat="1" applyFont="1" applyFill="1" applyBorder="1" applyAlignment="1">
      <alignment horizontal="left" vertical="center" wrapText="1"/>
    </xf>
    <xf numFmtId="0" fontId="2" fillId="0" borderId="2" xfId="0" applyNumberFormat="1" applyFont="1" applyFill="1" applyBorder="1" applyAlignment="1" applyProtection="1">
      <alignment horizontal="left" vertical="center" wrapText="1"/>
      <protection locked="0"/>
    </xf>
    <xf numFmtId="49" fontId="2" fillId="0" borderId="2" xfId="0" applyNumberFormat="1" applyFont="1" applyFill="1" applyBorder="1" applyAlignment="1" applyProtection="1">
      <alignment horizontal="center" vertical="center" wrapText="1"/>
      <protection locked="0"/>
    </xf>
    <xf numFmtId="164" fontId="6" fillId="0" borderId="6" xfId="0" applyNumberFormat="1" applyFont="1" applyFill="1" applyBorder="1" applyAlignment="1">
      <alignment horizontal="left" vertical="center" wrapText="1"/>
    </xf>
    <xf numFmtId="0" fontId="3" fillId="0" borderId="0" xfId="0" applyFont="1" applyFill="1" applyAlignment="1">
      <alignment horizontal="left" vertical="center" wrapText="1"/>
    </xf>
    <xf numFmtId="49" fontId="5" fillId="0" borderId="1" xfId="0" applyNumberFormat="1" applyFont="1" applyFill="1" applyBorder="1" applyAlignment="1">
      <alignment vertical="center" wrapText="1"/>
    </xf>
    <xf numFmtId="0" fontId="5" fillId="0" borderId="2" xfId="0" applyFont="1" applyFill="1" applyBorder="1" applyAlignment="1">
      <alignment vertical="center" wrapText="1"/>
    </xf>
    <xf numFmtId="49" fontId="3" fillId="0" borderId="2" xfId="0" applyNumberFormat="1" applyFont="1" applyFill="1" applyBorder="1" applyAlignment="1" applyProtection="1">
      <alignment horizontal="center" vertical="center" wrapText="1"/>
      <protection locked="0"/>
    </xf>
    <xf numFmtId="49" fontId="6" fillId="0" borderId="2"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166" fontId="2" fillId="0" borderId="1" xfId="1" applyNumberFormat="1" applyFont="1" applyFill="1" applyBorder="1" applyAlignment="1">
      <alignment vertical="center"/>
    </xf>
    <xf numFmtId="49" fontId="2" fillId="0" borderId="3" xfId="0" applyNumberFormat="1" applyFont="1" applyFill="1" applyBorder="1" applyAlignment="1">
      <alignment vertical="center" wrapText="1"/>
    </xf>
    <xf numFmtId="166" fontId="2" fillId="0" borderId="3" xfId="1" applyNumberFormat="1" applyFont="1" applyFill="1" applyBorder="1" applyAlignment="1">
      <alignment vertical="center"/>
    </xf>
    <xf numFmtId="49" fontId="5" fillId="0" borderId="3" xfId="0" applyNumberFormat="1" applyFont="1" applyFill="1" applyBorder="1" applyAlignment="1">
      <alignment vertical="center" wrapText="1"/>
    </xf>
    <xf numFmtId="49" fontId="2" fillId="0" borderId="2" xfId="0" applyNumberFormat="1" applyFont="1" applyFill="1" applyBorder="1" applyAlignment="1">
      <alignment vertical="center" wrapText="1"/>
    </xf>
    <xf numFmtId="0" fontId="5" fillId="0" borderId="3" xfId="0" applyFont="1" applyFill="1" applyBorder="1" applyAlignment="1">
      <alignment horizontal="left" vertical="center" wrapText="1"/>
    </xf>
    <xf numFmtId="49" fontId="4" fillId="0" borderId="2"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left" vertical="center" wrapText="1"/>
      <protection locked="0"/>
    </xf>
    <xf numFmtId="49" fontId="5" fillId="0" borderId="1" xfId="0" applyNumberFormat="1" applyFont="1" applyFill="1" applyBorder="1" applyAlignment="1">
      <alignment horizontal="left" vertical="center" wrapText="1"/>
    </xf>
    <xf numFmtId="164" fontId="2" fillId="0" borderId="2" xfId="0" applyNumberFormat="1" applyFont="1" applyFill="1" applyBorder="1" applyAlignment="1">
      <alignment vertical="center" wrapText="1"/>
    </xf>
    <xf numFmtId="49" fontId="5" fillId="0" borderId="1" xfId="0" applyNumberFormat="1" applyFont="1" applyFill="1" applyBorder="1" applyAlignment="1">
      <alignment vertical="top" wrapText="1"/>
    </xf>
    <xf numFmtId="0" fontId="2" fillId="0" borderId="0" xfId="0" applyFont="1" applyFill="1" applyAlignment="1">
      <alignment horizontal="left" vertical="center" wrapText="1"/>
    </xf>
    <xf numFmtId="164" fontId="2" fillId="0" borderId="3" xfId="0" applyNumberFormat="1" applyFont="1" applyFill="1" applyBorder="1" applyAlignment="1">
      <alignment vertical="center" wrapText="1"/>
    </xf>
    <xf numFmtId="0" fontId="5" fillId="0" borderId="1" xfId="0" applyFont="1" applyFill="1" applyBorder="1" applyAlignment="1">
      <alignment horizontal="left" vertical="center" wrapText="1"/>
    </xf>
    <xf numFmtId="3" fontId="4"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64" fontId="2" fillId="0" borderId="1" xfId="0" applyNumberFormat="1" applyFont="1" applyFill="1" applyBorder="1" applyAlignment="1">
      <alignment horizontal="left" vertical="center" wrapText="1"/>
    </xf>
    <xf numFmtId="164" fontId="2"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164" fontId="2" fillId="0" borderId="3" xfId="0" applyNumberFormat="1" applyFont="1" applyFill="1" applyBorder="1" applyAlignment="1">
      <alignment horizontal="left" vertical="center" wrapText="1"/>
    </xf>
    <xf numFmtId="164" fontId="2" fillId="0" borderId="3"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49" fontId="2" fillId="0" borderId="3"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2" fillId="0" borderId="1" xfId="0"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12" fillId="0" borderId="2" xfId="0" applyNumberFormat="1" applyFont="1" applyFill="1" applyBorder="1" applyAlignment="1">
      <alignment vertical="center" wrapText="1"/>
    </xf>
    <xf numFmtId="164" fontId="6" fillId="0" borderId="2" xfId="0" applyNumberFormat="1" applyFont="1" applyFill="1" applyBorder="1" applyAlignment="1">
      <alignment horizontal="center" vertical="center" wrapText="1"/>
    </xf>
    <xf numFmtId="164" fontId="4" fillId="0" borderId="2" xfId="0" applyNumberFormat="1" applyFont="1" applyFill="1" applyBorder="1" applyAlignment="1">
      <alignment horizontal="right" vertical="center" wrapText="1"/>
    </xf>
    <xf numFmtId="49" fontId="2" fillId="0" borderId="3" xfId="0" applyNumberFormat="1" applyFont="1" applyFill="1" applyBorder="1" applyAlignment="1" applyProtection="1">
      <alignment vertical="center" wrapText="1"/>
      <protection locked="0"/>
    </xf>
    <xf numFmtId="49" fontId="4" fillId="0" borderId="3" xfId="0" applyNumberFormat="1" applyFont="1" applyFill="1" applyBorder="1" applyAlignment="1" applyProtection="1">
      <alignment vertical="center" wrapText="1"/>
      <protection locked="0"/>
    </xf>
    <xf numFmtId="0" fontId="3" fillId="0" borderId="0" xfId="0" applyFont="1" applyFill="1" applyAlignment="1">
      <alignment vertical="center"/>
    </xf>
    <xf numFmtId="0" fontId="6"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xf>
    <xf numFmtId="49" fontId="5" fillId="0" borderId="0" xfId="0" applyNumberFormat="1" applyFont="1" applyFill="1" applyAlignment="1">
      <alignment horizontal="center" vertical="center" wrapText="1"/>
    </xf>
    <xf numFmtId="49" fontId="5" fillId="0" borderId="0" xfId="0" applyNumberFormat="1" applyFont="1" applyFill="1" applyAlignment="1">
      <alignment horizontal="center" wrapText="1"/>
    </xf>
    <xf numFmtId="0" fontId="2" fillId="0" borderId="0" xfId="0" applyFont="1" applyFill="1" applyAlignment="1">
      <alignment wrapText="1"/>
    </xf>
    <xf numFmtId="0" fontId="2" fillId="0" borderId="0" xfId="0" applyFont="1" applyFill="1" applyAlignment="1">
      <alignment horizontal="left"/>
    </xf>
    <xf numFmtId="0" fontId="2" fillId="0" borderId="0" xfId="0" applyFont="1" applyFill="1"/>
    <xf numFmtId="0" fontId="2" fillId="0" borderId="0" xfId="0" applyFont="1" applyFill="1" applyAlignment="1">
      <alignment vertical="center" wrapText="1"/>
    </xf>
    <xf numFmtId="0" fontId="6" fillId="0" borderId="6" xfId="0" applyFont="1" applyFill="1" applyBorder="1" applyAlignment="1">
      <alignment horizontal="left" vertical="center" wrapText="1"/>
    </xf>
    <xf numFmtId="3" fontId="6" fillId="0" borderId="6" xfId="0" applyNumberFormat="1" applyFont="1" applyFill="1" applyBorder="1" applyAlignment="1">
      <alignment horizontal="left" vertical="center" wrapText="1"/>
    </xf>
    <xf numFmtId="0" fontId="2" fillId="0" borderId="1" xfId="0" applyFont="1" applyFill="1" applyBorder="1" applyAlignment="1">
      <alignment vertical="center" wrapText="1"/>
    </xf>
    <xf numFmtId="49" fontId="4" fillId="0" borderId="1"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lignment vertical="top" wrapText="1"/>
    </xf>
    <xf numFmtId="0" fontId="4" fillId="0" borderId="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8" xfId="0" applyFont="1" applyFill="1" applyBorder="1" applyAlignment="1">
      <alignment vertical="center"/>
    </xf>
    <xf numFmtId="0" fontId="2" fillId="0" borderId="8" xfId="0" applyFont="1" applyFill="1" applyBorder="1" applyAlignment="1">
      <alignment vertical="center"/>
    </xf>
    <xf numFmtId="0" fontId="3" fillId="0" borderId="0" xfId="0" applyFont="1" applyFill="1" applyBorder="1" applyAlignment="1">
      <alignment vertical="center"/>
    </xf>
    <xf numFmtId="49" fontId="2" fillId="0" borderId="1"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left" vertical="center" wrapText="1"/>
      <protection locked="0"/>
    </xf>
    <xf numFmtId="0" fontId="2" fillId="0" borderId="9" xfId="0" applyFont="1" applyFill="1" applyBorder="1" applyAlignment="1">
      <alignment vertical="center" wrapText="1"/>
    </xf>
    <xf numFmtId="49" fontId="2" fillId="0" borderId="10" xfId="0" applyNumberFormat="1" applyFont="1" applyFill="1" applyBorder="1" applyAlignment="1">
      <alignment vertical="center" wrapText="1"/>
    </xf>
    <xf numFmtId="49" fontId="2" fillId="0" borderId="11" xfId="0" applyNumberFormat="1" applyFont="1" applyFill="1" applyBorder="1" applyAlignment="1" applyProtection="1">
      <alignment horizontal="left" vertical="center" wrapText="1"/>
      <protection locked="0"/>
    </xf>
    <xf numFmtId="0" fontId="2" fillId="0" borderId="3" xfId="0" applyFont="1" applyFill="1" applyBorder="1" applyAlignment="1">
      <alignment horizontal="left" vertical="center" wrapText="1"/>
    </xf>
    <xf numFmtId="49" fontId="2" fillId="0" borderId="7"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wrapText="1"/>
      <protection locked="0"/>
    </xf>
    <xf numFmtId="0" fontId="2" fillId="0" borderId="0" xfId="0" applyFont="1" applyFill="1" applyBorder="1" applyAlignment="1">
      <alignment horizontal="left" vertical="center" wrapText="1"/>
    </xf>
    <xf numFmtId="0" fontId="6" fillId="0" borderId="6"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3" xfId="0" applyFont="1" applyFill="1" applyBorder="1" applyAlignment="1">
      <alignment vertical="center" wrapText="1"/>
    </xf>
    <xf numFmtId="49" fontId="7" fillId="0" borderId="2" xfId="0" applyNumberFormat="1" applyFont="1" applyFill="1" applyBorder="1" applyAlignment="1">
      <alignment horizontal="left" vertical="center" wrapText="1"/>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164" fontId="2" fillId="0" borderId="0" xfId="0" applyNumberFormat="1" applyFont="1" applyFill="1" applyAlignment="1">
      <alignment horizontal="center" vertical="center"/>
    </xf>
    <xf numFmtId="0" fontId="2" fillId="0" borderId="0" xfId="0" applyFont="1" applyFill="1" applyAlignment="1">
      <alignment horizontal="center" wrapText="1"/>
    </xf>
    <xf numFmtId="0" fontId="4" fillId="0" borderId="0" xfId="0" applyFont="1" applyFill="1" applyAlignment="1">
      <alignment horizontal="center" wrapText="1"/>
    </xf>
    <xf numFmtId="164" fontId="2" fillId="0" borderId="0" xfId="0" applyNumberFormat="1" applyFont="1" applyFill="1" applyAlignment="1">
      <alignment horizont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5" fillId="0" borderId="7" xfId="0" applyFont="1" applyFill="1" applyBorder="1" applyAlignment="1">
      <alignment vertical="center" wrapText="1"/>
    </xf>
    <xf numFmtId="0" fontId="5" fillId="0" borderId="3" xfId="0" applyFont="1" applyFill="1" applyBorder="1" applyAlignment="1">
      <alignment vertical="center" wrapText="1"/>
    </xf>
    <xf numFmtId="0" fontId="2" fillId="0" borderId="1"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164" fontId="3" fillId="0" borderId="2" xfId="0" applyNumberFormat="1" applyFont="1" applyFill="1" applyBorder="1" applyAlignment="1">
      <alignment horizontal="center" vertical="center" wrapText="1"/>
    </xf>
    <xf numFmtId="49" fontId="5" fillId="0" borderId="7" xfId="0" applyNumberFormat="1" applyFont="1" applyFill="1" applyBorder="1" applyAlignment="1">
      <alignment horizontal="left" vertical="center" wrapText="1"/>
    </xf>
    <xf numFmtId="164" fontId="2" fillId="0" borderId="2" xfId="0" applyNumberFormat="1" applyFont="1" applyFill="1" applyBorder="1" applyAlignment="1">
      <alignment horizontal="right" vertical="center" wrapText="1"/>
    </xf>
    <xf numFmtId="164" fontId="2" fillId="0" borderId="2"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164" fontId="2" fillId="0" borderId="1" xfId="0" applyNumberFormat="1" applyFont="1" applyFill="1" applyBorder="1" applyAlignment="1">
      <alignment horizontal="left" vertical="center" wrapText="1"/>
    </xf>
    <xf numFmtId="164" fontId="2" fillId="0" borderId="3" xfId="0" applyNumberFormat="1" applyFont="1" applyFill="1" applyBorder="1" applyAlignment="1">
      <alignment horizontal="left" vertical="center" wrapText="1"/>
    </xf>
    <xf numFmtId="49" fontId="4" fillId="0" borderId="1"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left" vertical="top" wrapText="1"/>
    </xf>
    <xf numFmtId="49" fontId="5" fillId="0" borderId="3" xfId="0" applyNumberFormat="1" applyFont="1" applyFill="1" applyBorder="1" applyAlignment="1">
      <alignment horizontal="left" vertical="top" wrapText="1"/>
    </xf>
    <xf numFmtId="0" fontId="3" fillId="0" borderId="8" xfId="0" applyFont="1" applyFill="1" applyBorder="1" applyAlignment="1">
      <alignment horizontal="left" vertical="center" wrapText="1"/>
    </xf>
    <xf numFmtId="164" fontId="3" fillId="0" borderId="4" xfId="0" applyNumberFormat="1" applyFont="1" applyFill="1" applyBorder="1" applyAlignment="1">
      <alignment horizontal="left" vertical="center" wrapText="1"/>
    </xf>
    <xf numFmtId="164" fontId="3" fillId="0" borderId="5" xfId="0" applyNumberFormat="1" applyFont="1" applyFill="1" applyBorder="1" applyAlignment="1">
      <alignment horizontal="left" vertical="center" wrapText="1"/>
    </xf>
    <xf numFmtId="164" fontId="3" fillId="0" borderId="6" xfId="0" applyNumberFormat="1" applyFont="1" applyFill="1" applyBorder="1" applyAlignment="1">
      <alignment horizontal="left" vertical="center" wrapText="1"/>
    </xf>
    <xf numFmtId="164" fontId="2" fillId="0" borderId="7" xfId="0" applyNumberFormat="1" applyFont="1" applyFill="1" applyBorder="1" applyAlignment="1">
      <alignment horizontal="left" vertical="center" wrapText="1"/>
    </xf>
    <xf numFmtId="164" fontId="2" fillId="0" borderId="1" xfId="0" applyNumberFormat="1" applyFont="1" applyFill="1" applyBorder="1" applyAlignment="1">
      <alignment vertical="center" wrapText="1"/>
    </xf>
    <xf numFmtId="164" fontId="2" fillId="0" borderId="7" xfId="0" applyNumberFormat="1" applyFont="1" applyFill="1" applyBorder="1" applyAlignment="1">
      <alignment vertical="center" wrapText="1"/>
    </xf>
    <xf numFmtId="0" fontId="0" fillId="0" borderId="3" xfId="0" applyFill="1" applyBorder="1" applyAlignment="1">
      <alignmen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49" fontId="2" fillId="0" borderId="1"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center" vertical="center" wrapText="1"/>
      <protection locked="0"/>
    </xf>
    <xf numFmtId="49" fontId="5" fillId="0" borderId="7" xfId="0" applyNumberFormat="1" applyFont="1" applyFill="1" applyBorder="1" applyAlignment="1">
      <alignment horizontal="left" vertical="top" wrapText="1"/>
    </xf>
    <xf numFmtId="164" fontId="3" fillId="0" borderId="2" xfId="0" applyNumberFormat="1" applyFont="1" applyFill="1" applyBorder="1" applyAlignment="1">
      <alignment horizontal="left" vertical="center" wrapText="1"/>
    </xf>
    <xf numFmtId="0" fontId="0" fillId="0" borderId="3" xfId="0" applyFill="1" applyBorder="1" applyAlignment="1">
      <alignment horizontal="left" vertical="center" wrapText="1"/>
    </xf>
    <xf numFmtId="164" fontId="2" fillId="0" borderId="1"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3" fontId="4" fillId="0" borderId="7"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left" vertical="center" wrapText="1"/>
      <protection locked="0"/>
    </xf>
    <xf numFmtId="49" fontId="2" fillId="0" borderId="7" xfId="0" applyNumberFormat="1" applyFont="1" applyFill="1" applyBorder="1" applyAlignment="1" applyProtection="1">
      <alignment horizontal="left" vertical="center" wrapText="1"/>
      <protection locked="0"/>
    </xf>
    <xf numFmtId="49" fontId="2" fillId="0" borderId="3" xfId="0" applyNumberFormat="1" applyFont="1" applyFill="1" applyBorder="1" applyAlignment="1" applyProtection="1">
      <alignment horizontal="left" vertical="center" wrapText="1"/>
      <protection locked="0"/>
    </xf>
    <xf numFmtId="49" fontId="2" fillId="0" borderId="7"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3" xfId="0" applyFont="1" applyFill="1" applyBorder="1" applyAlignment="1">
      <alignment horizontal="left" vertical="top" wrapText="1"/>
    </xf>
    <xf numFmtId="0" fontId="2" fillId="0" borderId="1" xfId="0" applyNumberFormat="1" applyFont="1" applyFill="1" applyBorder="1" applyAlignment="1" applyProtection="1">
      <alignment horizontal="left" vertical="center" wrapText="1"/>
      <protection locked="0"/>
    </xf>
    <xf numFmtId="0" fontId="2" fillId="0" borderId="7" xfId="0" applyNumberFormat="1" applyFont="1" applyFill="1" applyBorder="1" applyAlignment="1" applyProtection="1">
      <alignment horizontal="left" vertical="center" wrapText="1"/>
      <protection locked="0"/>
    </xf>
    <xf numFmtId="49" fontId="3" fillId="0" borderId="4"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49" fontId="3" fillId="0" borderId="6"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3" xfId="0" applyNumberFormat="1"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3" fontId="3" fillId="0" borderId="4" xfId="0" applyNumberFormat="1" applyFont="1" applyFill="1" applyBorder="1" applyAlignment="1">
      <alignment horizontal="left" vertical="center" wrapText="1"/>
    </xf>
    <xf numFmtId="3" fontId="3" fillId="0" borderId="5" xfId="0" applyNumberFormat="1" applyFont="1" applyFill="1" applyBorder="1" applyAlignment="1">
      <alignment horizontal="left" vertical="center" wrapText="1"/>
    </xf>
    <xf numFmtId="3" fontId="3" fillId="0" borderId="6" xfId="0" applyNumberFormat="1" applyFont="1" applyFill="1" applyBorder="1" applyAlignment="1">
      <alignment horizontal="left" vertical="center" wrapText="1"/>
    </xf>
    <xf numFmtId="164" fontId="10" fillId="0" borderId="1" xfId="0" applyNumberFormat="1" applyFont="1" applyFill="1" applyBorder="1" applyAlignment="1">
      <alignment horizontal="center" vertical="center" wrapText="1"/>
    </xf>
    <xf numFmtId="164" fontId="10" fillId="0" borderId="3"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cellXfs>
  <cellStyles count="3">
    <cellStyle name="Обычный" xfId="0" builtinId="0"/>
    <cellStyle name="Обычный_Лист1"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1"/>
  <sheetViews>
    <sheetView tabSelected="1" zoomScale="85" zoomScaleNormal="85" zoomScaleSheetLayoutView="50" workbookViewId="0">
      <pane ySplit="4" topLeftCell="A5" activePane="bottomLeft" state="frozenSplit"/>
      <selection pane="bottomLeft" activeCell="G117" sqref="G117"/>
    </sheetView>
  </sheetViews>
  <sheetFormatPr defaultColWidth="8.85546875" defaultRowHeight="15" x14ac:dyDescent="0.25"/>
  <cols>
    <col min="1" max="1" width="17.42578125" style="84" customWidth="1"/>
    <col min="2" max="2" width="18.5703125" style="14" customWidth="1"/>
    <col min="3" max="3" width="42.42578125" style="86" customWidth="1"/>
    <col min="4" max="4" width="14.28515625" style="115" customWidth="1"/>
    <col min="5" max="5" width="10.28515625" style="116" customWidth="1"/>
    <col min="6" max="8" width="16.7109375" style="117" customWidth="1"/>
    <col min="9" max="9" width="76.7109375" style="83" customWidth="1"/>
    <col min="10" max="10" width="25.140625" style="85" customWidth="1"/>
    <col min="11" max="11" width="17.7109375" style="86" customWidth="1"/>
    <col min="12" max="253" width="8.85546875" style="86" customWidth="1"/>
    <col min="254" max="16384" width="8.85546875" style="86"/>
  </cols>
  <sheetData>
    <row r="1" spans="1:10" x14ac:dyDescent="0.25">
      <c r="B1" s="194" t="s">
        <v>0</v>
      </c>
      <c r="C1" s="194"/>
      <c r="D1" s="194"/>
      <c r="E1" s="194"/>
      <c r="F1" s="194"/>
      <c r="G1" s="194"/>
      <c r="H1" s="194"/>
      <c r="I1" s="194"/>
    </row>
    <row r="2" spans="1:10" s="15" customFormat="1" x14ac:dyDescent="0.2">
      <c r="A2" s="87"/>
      <c r="B2" s="195"/>
      <c r="C2" s="195"/>
      <c r="D2" s="195"/>
      <c r="E2" s="195"/>
      <c r="F2" s="195"/>
      <c r="G2" s="195"/>
      <c r="H2" s="195"/>
      <c r="I2" s="195"/>
      <c r="J2" s="14"/>
    </row>
    <row r="3" spans="1:10" s="15" customFormat="1" ht="35.25" customHeight="1" x14ac:dyDescent="0.2">
      <c r="A3" s="134" t="s">
        <v>1</v>
      </c>
      <c r="B3" s="134" t="s">
        <v>2</v>
      </c>
      <c r="C3" s="134" t="s">
        <v>3</v>
      </c>
      <c r="D3" s="134" t="s">
        <v>4</v>
      </c>
      <c r="E3" s="187" t="s">
        <v>5</v>
      </c>
      <c r="F3" s="196" t="s">
        <v>6</v>
      </c>
      <c r="G3" s="196"/>
      <c r="H3" s="196"/>
      <c r="I3" s="197" t="s">
        <v>7</v>
      </c>
      <c r="J3" s="14"/>
    </row>
    <row r="4" spans="1:10" s="26" customFormat="1" ht="70.5" customHeight="1" x14ac:dyDescent="0.2">
      <c r="A4" s="135"/>
      <c r="B4" s="135"/>
      <c r="C4" s="135"/>
      <c r="D4" s="135"/>
      <c r="E4" s="188"/>
      <c r="F4" s="20" t="s">
        <v>8</v>
      </c>
      <c r="G4" s="20" t="s">
        <v>9</v>
      </c>
      <c r="H4" s="20" t="s">
        <v>10</v>
      </c>
      <c r="I4" s="197"/>
      <c r="J4" s="14"/>
    </row>
    <row r="5" spans="1:10" s="3" customFormat="1" ht="31.9" customHeight="1" x14ac:dyDescent="0.2">
      <c r="A5" s="121" t="s">
        <v>11</v>
      </c>
      <c r="B5" s="122"/>
      <c r="C5" s="122"/>
      <c r="D5" s="123"/>
      <c r="E5" s="88"/>
      <c r="F5" s="23">
        <f>SUM(F6:F6)</f>
        <v>3829.5</v>
      </c>
      <c r="G5" s="23">
        <f>SUM(G6:G6)</f>
        <v>3833.1</v>
      </c>
      <c r="H5" s="23">
        <f>SUM(H6:H6)</f>
        <v>3829.1</v>
      </c>
      <c r="I5" s="1"/>
      <c r="J5" s="2"/>
    </row>
    <row r="6" spans="1:10" s="3" customFormat="1" ht="117" customHeight="1" x14ac:dyDescent="0.25">
      <c r="A6" s="4" t="s">
        <v>12</v>
      </c>
      <c r="B6" s="5" t="s">
        <v>13</v>
      </c>
      <c r="C6" s="6" t="s">
        <v>14</v>
      </c>
      <c r="D6" s="5" t="s">
        <v>15</v>
      </c>
      <c r="E6" s="7">
        <v>269</v>
      </c>
      <c r="F6" s="8">
        <v>3829.5</v>
      </c>
      <c r="G6" s="8">
        <v>3833.1</v>
      </c>
      <c r="H6" s="8">
        <v>3829.1</v>
      </c>
      <c r="I6" s="9" t="s">
        <v>16</v>
      </c>
      <c r="J6" s="85"/>
    </row>
    <row r="7" spans="1:10" s="3" customFormat="1" x14ac:dyDescent="0.25">
      <c r="A7" s="10"/>
      <c r="B7" s="11"/>
      <c r="C7" s="12"/>
      <c r="D7" s="5"/>
      <c r="E7" s="7"/>
      <c r="F7" s="8"/>
      <c r="G7" s="8"/>
      <c r="H7" s="8"/>
      <c r="I7" s="9"/>
      <c r="J7" s="2"/>
    </row>
    <row r="8" spans="1:10" s="15" customFormat="1" ht="32.25" customHeight="1" x14ac:dyDescent="0.2">
      <c r="A8" s="189" t="s">
        <v>17</v>
      </c>
      <c r="B8" s="190"/>
      <c r="C8" s="190"/>
      <c r="D8" s="191"/>
      <c r="E8" s="89"/>
      <c r="F8" s="23">
        <f>SUM(F9:F9)</f>
        <v>-3.3</v>
      </c>
      <c r="G8" s="23">
        <f>SUM(G9:G9)</f>
        <v>-4.2</v>
      </c>
      <c r="H8" s="23">
        <f>SUM(H9:H9)</f>
        <v>-4.3</v>
      </c>
      <c r="I8" s="13"/>
      <c r="J8" s="14"/>
    </row>
    <row r="9" spans="1:10" s="15" customFormat="1" ht="93.6" customHeight="1" x14ac:dyDescent="0.2">
      <c r="A9" s="6" t="s">
        <v>18</v>
      </c>
      <c r="B9" s="16" t="s">
        <v>19</v>
      </c>
      <c r="C9" s="17" t="s">
        <v>20</v>
      </c>
      <c r="D9" s="5" t="s">
        <v>21</v>
      </c>
      <c r="E9" s="7" t="s">
        <v>22</v>
      </c>
      <c r="F9" s="8">
        <v>-3.3</v>
      </c>
      <c r="G9" s="8">
        <v>-4.2</v>
      </c>
      <c r="H9" s="8">
        <v>-4.3</v>
      </c>
      <c r="I9" s="13" t="s">
        <v>23</v>
      </c>
      <c r="J9" s="14"/>
    </row>
    <row r="10" spans="1:10" s="15" customFormat="1" x14ac:dyDescent="0.2">
      <c r="A10" s="6"/>
      <c r="B10" s="18"/>
      <c r="C10" s="19"/>
      <c r="D10" s="20"/>
      <c r="E10" s="21"/>
      <c r="F10" s="8"/>
      <c r="G10" s="8"/>
      <c r="H10" s="8"/>
      <c r="I10" s="13"/>
      <c r="J10" s="14"/>
    </row>
    <row r="11" spans="1:10" s="3" customFormat="1" ht="31.9" customHeight="1" x14ac:dyDescent="0.2">
      <c r="A11" s="152" t="s">
        <v>24</v>
      </c>
      <c r="B11" s="153"/>
      <c r="C11" s="153"/>
      <c r="D11" s="154"/>
      <c r="E11" s="33"/>
      <c r="F11" s="23">
        <f>F17+F27+F41+F54+F61+F38+F74+F83+F64+F12+F78+F91+F96</f>
        <v>134592.1</v>
      </c>
      <c r="G11" s="23">
        <f>G17+G27+G41+G54+G38+G74+G83+G64+G12+G78+G91+G96</f>
        <v>8457</v>
      </c>
      <c r="H11" s="23">
        <f>H17+H27+H41+H54+H38+H74+H83+H64+H12+H78+H91+H96</f>
        <v>4858.1999999999971</v>
      </c>
      <c r="I11" s="13" t="s">
        <v>25</v>
      </c>
      <c r="J11" s="2"/>
    </row>
    <row r="12" spans="1:10" s="3" customFormat="1" ht="31.9" customHeight="1" x14ac:dyDescent="0.2">
      <c r="A12" s="164" t="s">
        <v>26</v>
      </c>
      <c r="B12" s="164"/>
      <c r="C12" s="164"/>
      <c r="D12" s="164"/>
      <c r="E12" s="22"/>
      <c r="F12" s="23">
        <f>SUM(F13:F15)</f>
        <v>0</v>
      </c>
      <c r="G12" s="23">
        <f>SUM(G13:G15)</f>
        <v>15000</v>
      </c>
      <c r="H12" s="23">
        <f>SUM(H13:H15)</f>
        <v>15000</v>
      </c>
      <c r="I12" s="13"/>
      <c r="J12" s="2"/>
    </row>
    <row r="13" spans="1:10" s="26" customFormat="1" ht="169.9" customHeight="1" x14ac:dyDescent="0.2">
      <c r="A13" s="145" t="s">
        <v>27</v>
      </c>
      <c r="B13" s="24" t="s">
        <v>28</v>
      </c>
      <c r="C13" s="24" t="s">
        <v>29</v>
      </c>
      <c r="D13" s="25" t="s">
        <v>30</v>
      </c>
      <c r="E13" s="192" t="s">
        <v>31</v>
      </c>
      <c r="F13" s="8">
        <v>796.4</v>
      </c>
      <c r="G13" s="8">
        <v>864.7</v>
      </c>
      <c r="H13" s="8">
        <v>935.6</v>
      </c>
      <c r="I13" s="149" t="s">
        <v>32</v>
      </c>
      <c r="J13" s="14"/>
    </row>
    <row r="14" spans="1:10" s="26" customFormat="1" ht="169.9" customHeight="1" x14ac:dyDescent="0.2">
      <c r="A14" s="155"/>
      <c r="B14" s="145" t="s">
        <v>33</v>
      </c>
      <c r="C14" s="145" t="s">
        <v>34</v>
      </c>
      <c r="D14" s="25" t="s">
        <v>35</v>
      </c>
      <c r="E14" s="193"/>
      <c r="F14" s="8">
        <v>-796.4</v>
      </c>
      <c r="G14" s="8">
        <v>-864.7</v>
      </c>
      <c r="H14" s="8">
        <v>-935.6</v>
      </c>
      <c r="I14" s="150"/>
      <c r="J14" s="14"/>
    </row>
    <row r="15" spans="1:10" s="26" customFormat="1" ht="318.75" x14ac:dyDescent="0.2">
      <c r="A15" s="146"/>
      <c r="B15" s="146"/>
      <c r="C15" s="146"/>
      <c r="D15" s="25" t="s">
        <v>36</v>
      </c>
      <c r="E15" s="27" t="s">
        <v>31</v>
      </c>
      <c r="F15" s="8"/>
      <c r="G15" s="8">
        <v>15000</v>
      </c>
      <c r="H15" s="8">
        <v>15000</v>
      </c>
      <c r="I15" s="28" t="s">
        <v>37</v>
      </c>
      <c r="J15" s="14"/>
    </row>
    <row r="16" spans="1:10" s="26" customFormat="1" x14ac:dyDescent="0.2">
      <c r="A16" s="24"/>
      <c r="B16" s="24"/>
      <c r="C16" s="24"/>
      <c r="D16" s="24"/>
      <c r="E16" s="29"/>
      <c r="F16" s="8"/>
      <c r="G16" s="8"/>
      <c r="H16" s="8"/>
      <c r="I16" s="13"/>
      <c r="J16" s="14"/>
    </row>
    <row r="17" spans="1:10" s="3" customFormat="1" ht="39" customHeight="1" x14ac:dyDescent="0.2">
      <c r="A17" s="164" t="s">
        <v>38</v>
      </c>
      <c r="B17" s="164"/>
      <c r="C17" s="164"/>
      <c r="D17" s="164"/>
      <c r="E17" s="22"/>
      <c r="F17" s="23">
        <f>SUM(F18:F25)</f>
        <v>-7324.8</v>
      </c>
      <c r="G17" s="23">
        <f>SUM(G18:G25)</f>
        <v>-8304.7000000000007</v>
      </c>
      <c r="H17" s="23">
        <f>SUM(H18:H25)</f>
        <v>-7334.0000000000009</v>
      </c>
      <c r="I17" s="13"/>
      <c r="J17" s="2"/>
    </row>
    <row r="18" spans="1:10" s="26" customFormat="1" ht="45" hidden="1" x14ac:dyDescent="0.2">
      <c r="A18" s="90" t="s">
        <v>39</v>
      </c>
      <c r="B18" s="4" t="s">
        <v>40</v>
      </c>
      <c r="C18" s="180" t="s">
        <v>41</v>
      </c>
      <c r="D18" s="32"/>
      <c r="E18" s="47"/>
      <c r="F18" s="8"/>
      <c r="G18" s="8"/>
      <c r="H18" s="8"/>
      <c r="I18" s="13"/>
      <c r="J18" s="14"/>
    </row>
    <row r="19" spans="1:10" s="26" customFormat="1" ht="100.15" customHeight="1" x14ac:dyDescent="0.2">
      <c r="A19" s="90" t="s">
        <v>39</v>
      </c>
      <c r="B19" s="4" t="s">
        <v>42</v>
      </c>
      <c r="C19" s="186"/>
      <c r="D19" s="5" t="s">
        <v>43</v>
      </c>
      <c r="E19" s="7"/>
      <c r="F19" s="8"/>
      <c r="G19" s="8"/>
      <c r="H19" s="8">
        <v>1310.3</v>
      </c>
      <c r="I19" s="13" t="s">
        <v>44</v>
      </c>
      <c r="J19" s="14"/>
    </row>
    <row r="20" spans="1:10" s="26" customFormat="1" ht="60" x14ac:dyDescent="0.2">
      <c r="A20" s="90" t="s">
        <v>39</v>
      </c>
      <c r="B20" s="4" t="s">
        <v>42</v>
      </c>
      <c r="C20" s="30" t="s">
        <v>45</v>
      </c>
      <c r="D20" s="5" t="s">
        <v>43</v>
      </c>
      <c r="E20" s="91"/>
      <c r="F20" s="8"/>
      <c r="G20" s="8"/>
      <c r="H20" s="8">
        <v>0.1</v>
      </c>
      <c r="I20" s="92" t="s">
        <v>46</v>
      </c>
      <c r="J20" s="52"/>
    </row>
    <row r="21" spans="1:10" s="26" customFormat="1" ht="253.15" customHeight="1" x14ac:dyDescent="0.2">
      <c r="A21" s="90" t="s">
        <v>39</v>
      </c>
      <c r="B21" s="4" t="s">
        <v>47</v>
      </c>
      <c r="C21" s="31" t="s">
        <v>48</v>
      </c>
      <c r="D21" s="32" t="s">
        <v>49</v>
      </c>
      <c r="E21" s="187">
        <v>359</v>
      </c>
      <c r="F21" s="8">
        <v>57.4</v>
      </c>
      <c r="G21" s="8">
        <v>60</v>
      </c>
      <c r="H21" s="8">
        <v>62.4</v>
      </c>
      <c r="I21" s="13" t="s">
        <v>50</v>
      </c>
      <c r="J21" s="14"/>
    </row>
    <row r="22" spans="1:10" s="26" customFormat="1" ht="389.45" customHeight="1" x14ac:dyDescent="0.2">
      <c r="A22" s="90" t="s">
        <v>39</v>
      </c>
      <c r="B22" s="4" t="s">
        <v>51</v>
      </c>
      <c r="C22" s="31" t="s">
        <v>52</v>
      </c>
      <c r="D22" s="32" t="s">
        <v>49</v>
      </c>
      <c r="E22" s="188"/>
      <c r="F22" s="8">
        <v>277</v>
      </c>
      <c r="G22" s="8"/>
      <c r="H22" s="8"/>
      <c r="I22" s="13" t="s">
        <v>53</v>
      </c>
      <c r="J22" s="14"/>
    </row>
    <row r="23" spans="1:10" s="3" customFormat="1" ht="102" x14ac:dyDescent="0.2">
      <c r="A23" s="93" t="s">
        <v>54</v>
      </c>
      <c r="B23" s="40" t="s">
        <v>55</v>
      </c>
      <c r="C23" s="180" t="s">
        <v>56</v>
      </c>
      <c r="D23" s="94" t="s">
        <v>57</v>
      </c>
      <c r="E23" s="95">
        <v>61</v>
      </c>
      <c r="F23" s="8">
        <v>-8175.7</v>
      </c>
      <c r="G23" s="8">
        <v>-8551.6</v>
      </c>
      <c r="H23" s="8">
        <v>-8893.7000000000007</v>
      </c>
      <c r="I23" s="13" t="s">
        <v>58</v>
      </c>
      <c r="J23" s="96"/>
    </row>
    <row r="24" spans="1:10" s="3" customFormat="1" ht="126" customHeight="1" x14ac:dyDescent="0.2">
      <c r="A24" s="66" t="s">
        <v>59</v>
      </c>
      <c r="B24" s="40" t="s">
        <v>55</v>
      </c>
      <c r="C24" s="181"/>
      <c r="D24" s="94" t="s">
        <v>57</v>
      </c>
      <c r="E24" s="7" t="s">
        <v>31</v>
      </c>
      <c r="F24" s="8">
        <v>329.6</v>
      </c>
      <c r="G24" s="8"/>
      <c r="H24" s="8"/>
      <c r="I24" s="13" t="s">
        <v>60</v>
      </c>
      <c r="J24" s="97"/>
    </row>
    <row r="25" spans="1:10" s="3" customFormat="1" ht="101.25" customHeight="1" x14ac:dyDescent="0.2">
      <c r="A25" s="66" t="s">
        <v>61</v>
      </c>
      <c r="B25" s="40" t="s">
        <v>55</v>
      </c>
      <c r="C25" s="181"/>
      <c r="D25" s="94" t="s">
        <v>57</v>
      </c>
      <c r="E25" s="7" t="s">
        <v>31</v>
      </c>
      <c r="F25" s="8">
        <v>186.9</v>
      </c>
      <c r="G25" s="8">
        <v>186.9</v>
      </c>
      <c r="H25" s="8">
        <v>186.9</v>
      </c>
      <c r="I25" s="13" t="s">
        <v>62</v>
      </c>
      <c r="J25" s="97"/>
    </row>
    <row r="26" spans="1:10" s="3" customFormat="1" x14ac:dyDescent="0.2">
      <c r="A26" s="18"/>
      <c r="B26" s="4"/>
      <c r="C26" s="31"/>
      <c r="D26" s="5"/>
      <c r="E26" s="7"/>
      <c r="F26" s="8"/>
      <c r="G26" s="8"/>
      <c r="H26" s="8"/>
      <c r="I26" s="13"/>
      <c r="J26" s="98"/>
    </row>
    <row r="27" spans="1:10" s="3" customFormat="1" ht="40.9" customHeight="1" x14ac:dyDescent="0.2">
      <c r="A27" s="152" t="s">
        <v>63</v>
      </c>
      <c r="B27" s="153"/>
      <c r="C27" s="153"/>
      <c r="D27" s="154"/>
      <c r="E27" s="33"/>
      <c r="F27" s="23">
        <f>SUM(F28:F36)</f>
        <v>-381.69999999999982</v>
      </c>
      <c r="G27" s="23">
        <f>SUM(G28:G36)</f>
        <v>-14517.7</v>
      </c>
      <c r="H27" s="23">
        <f>SUM(H28:H36)</f>
        <v>-15098.4</v>
      </c>
      <c r="I27" s="9"/>
      <c r="J27" s="34"/>
    </row>
    <row r="28" spans="1:10" s="26" customFormat="1" ht="215.25" customHeight="1" x14ac:dyDescent="0.2">
      <c r="A28" s="40" t="s">
        <v>64</v>
      </c>
      <c r="B28" s="60" t="s">
        <v>65</v>
      </c>
      <c r="C28" s="181" t="s">
        <v>66</v>
      </c>
      <c r="D28" s="99" t="s">
        <v>57</v>
      </c>
      <c r="E28" s="91" t="s">
        <v>67</v>
      </c>
      <c r="F28" s="8">
        <v>1200.5</v>
      </c>
      <c r="G28" s="8"/>
      <c r="H28" s="8"/>
      <c r="I28" s="13" t="s">
        <v>68</v>
      </c>
      <c r="J28" s="52"/>
    </row>
    <row r="29" spans="1:10" s="26" customFormat="1" ht="102" x14ac:dyDescent="0.2">
      <c r="A29" s="40" t="s">
        <v>69</v>
      </c>
      <c r="B29" s="60" t="s">
        <v>70</v>
      </c>
      <c r="C29" s="181"/>
      <c r="D29" s="99" t="s">
        <v>57</v>
      </c>
      <c r="E29" s="91" t="s">
        <v>71</v>
      </c>
      <c r="F29" s="8">
        <v>-13879.1</v>
      </c>
      <c r="G29" s="8">
        <v>-14517.7</v>
      </c>
      <c r="H29" s="8">
        <v>-15098.4</v>
      </c>
      <c r="I29" s="13" t="s">
        <v>72</v>
      </c>
      <c r="J29" s="52"/>
    </row>
    <row r="30" spans="1:10" s="26" customFormat="1" ht="255" customHeight="1" x14ac:dyDescent="0.2">
      <c r="A30" s="40" t="s">
        <v>73</v>
      </c>
      <c r="B30" s="60" t="s">
        <v>70</v>
      </c>
      <c r="C30" s="181"/>
      <c r="D30" s="99" t="s">
        <v>57</v>
      </c>
      <c r="E30" s="91" t="s">
        <v>74</v>
      </c>
      <c r="F30" s="8">
        <v>234.5</v>
      </c>
      <c r="G30" s="8"/>
      <c r="H30" s="8"/>
      <c r="I30" s="13" t="s">
        <v>75</v>
      </c>
      <c r="J30" s="52"/>
    </row>
    <row r="31" spans="1:10" s="26" customFormat="1" ht="344.25" hidden="1" x14ac:dyDescent="0.2">
      <c r="A31" s="40" t="s">
        <v>76</v>
      </c>
      <c r="B31" s="60" t="s">
        <v>70</v>
      </c>
      <c r="C31" s="181"/>
      <c r="D31" s="99" t="s">
        <v>57</v>
      </c>
      <c r="E31" s="91" t="s">
        <v>77</v>
      </c>
      <c r="F31" s="8"/>
      <c r="G31" s="8"/>
      <c r="H31" s="8"/>
      <c r="I31" s="13" t="s">
        <v>78</v>
      </c>
      <c r="J31" s="52"/>
    </row>
    <row r="32" spans="1:10" s="26" customFormat="1" ht="191.25" x14ac:dyDescent="0.2">
      <c r="A32" s="40" t="s">
        <v>79</v>
      </c>
      <c r="B32" s="50" t="s">
        <v>70</v>
      </c>
      <c r="C32" s="181"/>
      <c r="D32" s="99" t="s">
        <v>57</v>
      </c>
      <c r="E32" s="91" t="s">
        <v>80</v>
      </c>
      <c r="F32" s="8">
        <v>1060.5999999999999</v>
      </c>
      <c r="G32" s="8"/>
      <c r="H32" s="8"/>
      <c r="I32" s="13" t="s">
        <v>81</v>
      </c>
      <c r="J32" s="52"/>
    </row>
    <row r="33" spans="1:10" s="26" customFormat="1" ht="178.5" x14ac:dyDescent="0.2">
      <c r="A33" s="40" t="s">
        <v>82</v>
      </c>
      <c r="B33" s="50" t="s">
        <v>70</v>
      </c>
      <c r="C33" s="181"/>
      <c r="D33" s="99" t="s">
        <v>57</v>
      </c>
      <c r="E33" s="91" t="s">
        <v>83</v>
      </c>
      <c r="F33" s="8">
        <v>599</v>
      </c>
      <c r="G33" s="8"/>
      <c r="H33" s="8"/>
      <c r="I33" s="13" t="s">
        <v>84</v>
      </c>
      <c r="J33" s="52"/>
    </row>
    <row r="34" spans="1:10" s="26" customFormat="1" ht="367.9" customHeight="1" x14ac:dyDescent="0.2">
      <c r="A34" s="40" t="s">
        <v>85</v>
      </c>
      <c r="B34" s="60" t="s">
        <v>70</v>
      </c>
      <c r="C34" s="181"/>
      <c r="D34" s="99" t="s">
        <v>57</v>
      </c>
      <c r="E34" s="91" t="s">
        <v>86</v>
      </c>
      <c r="F34" s="8">
        <v>439.5</v>
      </c>
      <c r="G34" s="8"/>
      <c r="H34" s="8"/>
      <c r="I34" s="13" t="s">
        <v>87</v>
      </c>
      <c r="J34" s="52"/>
    </row>
    <row r="35" spans="1:10" s="26" customFormat="1" ht="118.9" customHeight="1" x14ac:dyDescent="0.2">
      <c r="A35" s="40" t="s">
        <v>88</v>
      </c>
      <c r="B35" s="60" t="s">
        <v>70</v>
      </c>
      <c r="C35" s="181"/>
      <c r="D35" s="99" t="s">
        <v>57</v>
      </c>
      <c r="E35" s="91" t="s">
        <v>89</v>
      </c>
      <c r="F35" s="8">
        <v>2476.3000000000002</v>
      </c>
      <c r="G35" s="8"/>
      <c r="H35" s="8"/>
      <c r="I35" s="13" t="s">
        <v>90</v>
      </c>
      <c r="J35" s="52"/>
    </row>
    <row r="36" spans="1:10" s="26" customFormat="1" ht="178.15" customHeight="1" x14ac:dyDescent="0.2">
      <c r="A36" s="40" t="s">
        <v>91</v>
      </c>
      <c r="B36" s="60" t="s">
        <v>70</v>
      </c>
      <c r="C36" s="100"/>
      <c r="D36" s="99" t="s">
        <v>57</v>
      </c>
      <c r="E36" s="91" t="s">
        <v>92</v>
      </c>
      <c r="F36" s="8">
        <v>7487</v>
      </c>
      <c r="G36" s="8"/>
      <c r="H36" s="8"/>
      <c r="I36" s="92" t="s">
        <v>93</v>
      </c>
      <c r="J36" s="52"/>
    </row>
    <row r="37" spans="1:10" s="26" customFormat="1" x14ac:dyDescent="0.2">
      <c r="A37" s="45"/>
      <c r="B37" s="24"/>
      <c r="C37" s="31"/>
      <c r="D37" s="32"/>
      <c r="E37" s="47"/>
      <c r="F37" s="8"/>
      <c r="G37" s="8"/>
      <c r="H37" s="8"/>
      <c r="I37" s="13"/>
      <c r="J37" s="52"/>
    </row>
    <row r="38" spans="1:10" s="3" customFormat="1" ht="31.9" customHeight="1" x14ac:dyDescent="0.2">
      <c r="A38" s="152" t="s">
        <v>94</v>
      </c>
      <c r="B38" s="153"/>
      <c r="C38" s="153"/>
      <c r="D38" s="154"/>
      <c r="E38" s="33"/>
      <c r="F38" s="23">
        <f>SUM(F39:F39)</f>
        <v>157</v>
      </c>
      <c r="G38" s="23">
        <f>SUM(G39:G39)</f>
        <v>0</v>
      </c>
      <c r="H38" s="23">
        <f>SUM(H39:H39)</f>
        <v>0</v>
      </c>
      <c r="I38" s="9"/>
      <c r="J38" s="34"/>
    </row>
    <row r="39" spans="1:10" s="3" customFormat="1" ht="102" x14ac:dyDescent="0.2">
      <c r="A39" s="18" t="s">
        <v>95</v>
      </c>
      <c r="B39" s="40" t="s">
        <v>96</v>
      </c>
      <c r="C39" s="48" t="s">
        <v>97</v>
      </c>
      <c r="D39" s="99" t="s">
        <v>98</v>
      </c>
      <c r="E39" s="91" t="s">
        <v>99</v>
      </c>
      <c r="F39" s="8">
        <v>157</v>
      </c>
      <c r="G39" s="8"/>
      <c r="H39" s="8"/>
      <c r="I39" s="35" t="s">
        <v>100</v>
      </c>
      <c r="J39" s="52"/>
    </row>
    <row r="40" spans="1:10" s="3" customFormat="1" x14ac:dyDescent="0.2">
      <c r="A40" s="101"/>
      <c r="B40" s="102"/>
      <c r="C40" s="103"/>
      <c r="D40" s="32"/>
      <c r="E40" s="47"/>
      <c r="F40" s="8"/>
      <c r="G40" s="8"/>
      <c r="H40" s="8"/>
      <c r="I40" s="36"/>
      <c r="J40" s="52"/>
    </row>
    <row r="41" spans="1:10" s="3" customFormat="1" ht="45.6" customHeight="1" x14ac:dyDescent="0.2">
      <c r="A41" s="182" t="s">
        <v>101</v>
      </c>
      <c r="B41" s="183"/>
      <c r="C41" s="184"/>
      <c r="D41" s="37"/>
      <c r="E41" s="38"/>
      <c r="F41" s="23">
        <f>SUM(F42:F48)</f>
        <v>12144.399999999998</v>
      </c>
      <c r="G41" s="23">
        <f>SUM(G42:G48)</f>
        <v>0</v>
      </c>
      <c r="H41" s="23">
        <f>SUM(H42:H48)</f>
        <v>0</v>
      </c>
      <c r="I41" s="39"/>
      <c r="J41" s="34"/>
    </row>
    <row r="42" spans="1:10" s="3" customFormat="1" ht="339" customHeight="1" x14ac:dyDescent="0.2">
      <c r="A42" s="66" t="s">
        <v>102</v>
      </c>
      <c r="B42" s="40" t="s">
        <v>103</v>
      </c>
      <c r="C42" s="159" t="s">
        <v>104</v>
      </c>
      <c r="D42" s="99" t="s">
        <v>105</v>
      </c>
      <c r="E42" s="91" t="s">
        <v>106</v>
      </c>
      <c r="F42" s="41">
        <v>7705.2</v>
      </c>
      <c r="G42" s="41"/>
      <c r="H42" s="41"/>
      <c r="I42" s="35" t="s">
        <v>107</v>
      </c>
      <c r="J42" s="14"/>
    </row>
    <row r="43" spans="1:10" s="3" customFormat="1" ht="256.89999999999998" customHeight="1" x14ac:dyDescent="0.2">
      <c r="A43" s="104"/>
      <c r="B43" s="42"/>
      <c r="C43" s="185"/>
      <c r="D43" s="105"/>
      <c r="E43" s="106"/>
      <c r="F43" s="43"/>
      <c r="G43" s="43"/>
      <c r="H43" s="43"/>
      <c r="I43" s="44" t="s">
        <v>108</v>
      </c>
      <c r="J43" s="14"/>
    </row>
    <row r="44" spans="1:10" s="3" customFormat="1" ht="165.75" x14ac:dyDescent="0.2">
      <c r="A44" s="18" t="s">
        <v>102</v>
      </c>
      <c r="B44" s="45" t="s">
        <v>103</v>
      </c>
      <c r="C44" s="160"/>
      <c r="D44" s="99" t="s">
        <v>105</v>
      </c>
      <c r="E44" s="91" t="s">
        <v>109</v>
      </c>
      <c r="F44" s="8">
        <v>2198.1</v>
      </c>
      <c r="G44" s="8"/>
      <c r="H44" s="8"/>
      <c r="I44" s="13" t="s">
        <v>110</v>
      </c>
      <c r="J44" s="34"/>
    </row>
    <row r="45" spans="1:10" s="3" customFormat="1" ht="117" customHeight="1" x14ac:dyDescent="0.2">
      <c r="A45" s="6" t="s">
        <v>111</v>
      </c>
      <c r="B45" s="45" t="s">
        <v>112</v>
      </c>
      <c r="C45" s="172" t="s">
        <v>113</v>
      </c>
      <c r="D45" s="32" t="s">
        <v>57</v>
      </c>
      <c r="E45" s="47" t="s">
        <v>114</v>
      </c>
      <c r="F45" s="8">
        <v>-54.6</v>
      </c>
      <c r="G45" s="8"/>
      <c r="H45" s="8"/>
      <c r="I45" s="13" t="s">
        <v>115</v>
      </c>
      <c r="J45" s="34"/>
    </row>
    <row r="46" spans="1:10" s="3" customFormat="1" ht="242.25" x14ac:dyDescent="0.2">
      <c r="A46" s="6" t="s">
        <v>116</v>
      </c>
      <c r="B46" s="45" t="s">
        <v>112</v>
      </c>
      <c r="C46" s="173"/>
      <c r="D46" s="32" t="s">
        <v>57</v>
      </c>
      <c r="E46" s="47" t="s">
        <v>117</v>
      </c>
      <c r="F46" s="8">
        <v>277.60000000000002</v>
      </c>
      <c r="G46" s="8"/>
      <c r="H46" s="8"/>
      <c r="I46" s="46" t="s">
        <v>118</v>
      </c>
      <c r="J46" s="34"/>
    </row>
    <row r="47" spans="1:10" s="3" customFormat="1" ht="302.45" customHeight="1" x14ac:dyDescent="0.2">
      <c r="A47" s="6" t="s">
        <v>119</v>
      </c>
      <c r="B47" s="45" t="s">
        <v>112</v>
      </c>
      <c r="C47" s="173"/>
      <c r="D47" s="32" t="s">
        <v>57</v>
      </c>
      <c r="E47" s="47" t="s">
        <v>120</v>
      </c>
      <c r="F47" s="8">
        <v>1431.3</v>
      </c>
      <c r="G47" s="8"/>
      <c r="H47" s="8"/>
      <c r="I47" s="36" t="s">
        <v>121</v>
      </c>
      <c r="J47" s="34"/>
    </row>
    <row r="48" spans="1:10" s="3" customFormat="1" ht="296.45" customHeight="1" x14ac:dyDescent="0.2">
      <c r="A48" s="6" t="s">
        <v>122</v>
      </c>
      <c r="B48" s="45" t="s">
        <v>112</v>
      </c>
      <c r="C48" s="174"/>
      <c r="D48" s="32" t="s">
        <v>57</v>
      </c>
      <c r="E48" s="47" t="s">
        <v>123</v>
      </c>
      <c r="F48" s="8">
        <v>586.79999999999995</v>
      </c>
      <c r="G48" s="8"/>
      <c r="H48" s="8"/>
      <c r="I48" s="92" t="s">
        <v>124</v>
      </c>
      <c r="J48" s="34"/>
    </row>
    <row r="49" spans="1:10" s="3" customFormat="1" ht="90" x14ac:dyDescent="0.2">
      <c r="A49" s="18" t="s">
        <v>125</v>
      </c>
      <c r="B49" s="145" t="s">
        <v>112</v>
      </c>
      <c r="C49" s="145" t="s">
        <v>113</v>
      </c>
      <c r="D49" s="161" t="s">
        <v>126</v>
      </c>
      <c r="E49" s="147" t="s">
        <v>127</v>
      </c>
      <c r="F49" s="8">
        <v>-1829.5</v>
      </c>
      <c r="G49" s="8"/>
      <c r="H49" s="8"/>
      <c r="I49" s="177" t="s">
        <v>128</v>
      </c>
      <c r="J49" s="34"/>
    </row>
    <row r="50" spans="1:10" s="3" customFormat="1" ht="75" x14ac:dyDescent="0.2">
      <c r="A50" s="18" t="s">
        <v>129</v>
      </c>
      <c r="B50" s="155"/>
      <c r="C50" s="155"/>
      <c r="D50" s="175"/>
      <c r="E50" s="176"/>
      <c r="F50" s="8">
        <v>-2763.7</v>
      </c>
      <c r="G50" s="8"/>
      <c r="H50" s="8"/>
      <c r="I50" s="178"/>
      <c r="J50" s="34"/>
    </row>
    <row r="51" spans="1:10" s="3" customFormat="1" ht="75" x14ac:dyDescent="0.2">
      <c r="A51" s="18" t="s">
        <v>130</v>
      </c>
      <c r="B51" s="155"/>
      <c r="C51" s="155"/>
      <c r="D51" s="175"/>
      <c r="E51" s="176"/>
      <c r="F51" s="8">
        <v>-7222.1</v>
      </c>
      <c r="G51" s="8"/>
      <c r="H51" s="8"/>
      <c r="I51" s="178"/>
      <c r="J51" s="34"/>
    </row>
    <row r="52" spans="1:10" s="3" customFormat="1" ht="60" x14ac:dyDescent="0.2">
      <c r="A52" s="18" t="s">
        <v>131</v>
      </c>
      <c r="B52" s="146"/>
      <c r="C52" s="146"/>
      <c r="D52" s="162"/>
      <c r="E52" s="148"/>
      <c r="F52" s="8">
        <f>1829.5+2763.7+7222.1</f>
        <v>11815.3</v>
      </c>
      <c r="G52" s="8"/>
      <c r="H52" s="8"/>
      <c r="I52" s="179"/>
      <c r="J52" s="34"/>
    </row>
    <row r="53" spans="1:10" s="3" customFormat="1" x14ac:dyDescent="0.2">
      <c r="A53" s="18"/>
      <c r="B53" s="45"/>
      <c r="C53" s="48"/>
      <c r="D53" s="32"/>
      <c r="E53" s="47"/>
      <c r="F53" s="8"/>
      <c r="G53" s="8"/>
      <c r="H53" s="8"/>
      <c r="I53" s="49"/>
      <c r="J53" s="107"/>
    </row>
    <row r="54" spans="1:10" s="3" customFormat="1" ht="31.9" customHeight="1" x14ac:dyDescent="0.2">
      <c r="A54" s="152" t="s">
        <v>132</v>
      </c>
      <c r="B54" s="153"/>
      <c r="C54" s="153"/>
      <c r="D54" s="154"/>
      <c r="E54" s="33"/>
      <c r="F54" s="23">
        <f>SUM(F55:F59)</f>
        <v>21888.9</v>
      </c>
      <c r="G54" s="23">
        <f>SUM(G55:G59)</f>
        <v>279.39999999999998</v>
      </c>
      <c r="H54" s="23">
        <f>SUM(H55:H59)</f>
        <v>290.60000000000002</v>
      </c>
      <c r="I54" s="49"/>
      <c r="J54" s="34"/>
    </row>
    <row r="55" spans="1:10" s="26" customFormat="1" ht="100.9" customHeight="1" x14ac:dyDescent="0.2">
      <c r="A55" s="50" t="s">
        <v>95</v>
      </c>
      <c r="B55" s="24" t="s">
        <v>133</v>
      </c>
      <c r="C55" s="145" t="s">
        <v>134</v>
      </c>
      <c r="D55" s="166" t="s">
        <v>49</v>
      </c>
      <c r="E55" s="168">
        <v>341</v>
      </c>
      <c r="F55" s="8">
        <v>-694</v>
      </c>
      <c r="G55" s="8"/>
      <c r="H55" s="8"/>
      <c r="I55" s="51" t="s">
        <v>135</v>
      </c>
      <c r="J55" s="52"/>
    </row>
    <row r="56" spans="1:10" s="26" customFormat="1" ht="60" customHeight="1" x14ac:dyDescent="0.2">
      <c r="A56" s="50" t="s">
        <v>102</v>
      </c>
      <c r="B56" s="24" t="s">
        <v>133</v>
      </c>
      <c r="C56" s="146"/>
      <c r="D56" s="167"/>
      <c r="E56" s="169"/>
      <c r="F56" s="8">
        <v>42479</v>
      </c>
      <c r="G56" s="8"/>
      <c r="H56" s="8"/>
      <c r="I56" s="51" t="s">
        <v>136</v>
      </c>
      <c r="J56" s="52"/>
    </row>
    <row r="57" spans="1:10" s="26" customFormat="1" ht="204.6" customHeight="1" x14ac:dyDescent="0.2">
      <c r="A57" s="145" t="s">
        <v>102</v>
      </c>
      <c r="B57" s="24" t="s">
        <v>133</v>
      </c>
      <c r="C57" s="50" t="s">
        <v>134</v>
      </c>
      <c r="D57" s="166" t="s">
        <v>49</v>
      </c>
      <c r="E57" s="168">
        <v>68</v>
      </c>
      <c r="F57" s="8">
        <v>-26932.799999999999</v>
      </c>
      <c r="G57" s="8"/>
      <c r="H57" s="8"/>
      <c r="I57" s="149" t="s">
        <v>137</v>
      </c>
      <c r="J57" s="52"/>
    </row>
    <row r="58" spans="1:10" s="26" customFormat="1" ht="237.6" customHeight="1" x14ac:dyDescent="0.2">
      <c r="A58" s="155"/>
      <c r="B58" s="24" t="s">
        <v>138</v>
      </c>
      <c r="C58" s="53" t="s">
        <v>139</v>
      </c>
      <c r="D58" s="170"/>
      <c r="E58" s="171"/>
      <c r="F58" s="8">
        <v>6769.6</v>
      </c>
      <c r="G58" s="8"/>
      <c r="H58" s="8"/>
      <c r="I58" s="163"/>
      <c r="J58" s="52"/>
    </row>
    <row r="59" spans="1:10" s="3" customFormat="1" ht="242.25" x14ac:dyDescent="0.2">
      <c r="A59" s="18" t="s">
        <v>111</v>
      </c>
      <c r="B59" s="50" t="s">
        <v>140</v>
      </c>
      <c r="C59" s="24" t="s">
        <v>141</v>
      </c>
      <c r="D59" s="32" t="s">
        <v>57</v>
      </c>
      <c r="E59" s="47" t="s">
        <v>142</v>
      </c>
      <c r="F59" s="8">
        <v>267.10000000000002</v>
      </c>
      <c r="G59" s="8">
        <v>279.39999999999998</v>
      </c>
      <c r="H59" s="8">
        <v>290.60000000000002</v>
      </c>
      <c r="I59" s="13" t="s">
        <v>143</v>
      </c>
      <c r="J59" s="34"/>
    </row>
    <row r="60" spans="1:10" s="3" customFormat="1" x14ac:dyDescent="0.2">
      <c r="A60" s="18"/>
      <c r="B60" s="50"/>
      <c r="C60" s="50"/>
      <c r="D60" s="32"/>
      <c r="E60" s="47"/>
      <c r="F60" s="8"/>
      <c r="G60" s="8"/>
      <c r="H60" s="8"/>
      <c r="I60" s="54"/>
      <c r="J60" s="34"/>
    </row>
    <row r="61" spans="1:10" s="3" customFormat="1" ht="27" customHeight="1" x14ac:dyDescent="0.2">
      <c r="A61" s="164" t="s">
        <v>144</v>
      </c>
      <c r="B61" s="164"/>
      <c r="C61" s="164"/>
      <c r="D61" s="164"/>
      <c r="E61" s="22"/>
      <c r="F61" s="23">
        <f>SUM(F62)</f>
        <v>151.19999999999999</v>
      </c>
      <c r="G61" s="23">
        <f>SUM(G62)</f>
        <v>0</v>
      </c>
      <c r="H61" s="23">
        <f>SUM(H62)</f>
        <v>0</v>
      </c>
      <c r="I61" s="39"/>
      <c r="J61" s="34"/>
    </row>
    <row r="62" spans="1:10" s="26" customFormat="1" ht="247.15" customHeight="1" x14ac:dyDescent="0.2">
      <c r="A62" s="50" t="s">
        <v>102</v>
      </c>
      <c r="B62" s="24" t="s">
        <v>145</v>
      </c>
      <c r="C62" s="50" t="s">
        <v>146</v>
      </c>
      <c r="D62" s="20" t="s">
        <v>49</v>
      </c>
      <c r="E62" s="55" t="s">
        <v>147</v>
      </c>
      <c r="F62" s="8">
        <v>151.19999999999999</v>
      </c>
      <c r="G62" s="8"/>
      <c r="H62" s="8"/>
      <c r="I62" s="13" t="s">
        <v>148</v>
      </c>
      <c r="J62" s="52"/>
    </row>
    <row r="63" spans="1:10" s="26" customFormat="1" x14ac:dyDescent="0.2">
      <c r="A63" s="45"/>
      <c r="B63" s="24"/>
      <c r="C63" s="50"/>
      <c r="D63" s="20"/>
      <c r="E63" s="55"/>
      <c r="F63" s="8"/>
      <c r="G63" s="8"/>
      <c r="H63" s="8"/>
      <c r="I63" s="13"/>
      <c r="J63" s="52"/>
    </row>
    <row r="64" spans="1:10" s="3" customFormat="1" ht="31.9" customHeight="1" x14ac:dyDescent="0.2">
      <c r="A64" s="164" t="s">
        <v>149</v>
      </c>
      <c r="B64" s="164"/>
      <c r="C64" s="164"/>
      <c r="D64" s="164"/>
      <c r="E64" s="22"/>
      <c r="F64" s="23">
        <f>SUM(F65:F72)</f>
        <v>41182.700000000004</v>
      </c>
      <c r="G64" s="23">
        <f>SUM(G65:G72)</f>
        <v>0</v>
      </c>
      <c r="H64" s="23">
        <f>SUM(H65:H72)</f>
        <v>0</v>
      </c>
      <c r="I64" s="39"/>
      <c r="J64" s="34"/>
    </row>
    <row r="65" spans="1:10" s="26" customFormat="1" ht="255" x14ac:dyDescent="0.2">
      <c r="A65" s="45" t="s">
        <v>95</v>
      </c>
      <c r="B65" s="24" t="s">
        <v>150</v>
      </c>
      <c r="C65" s="145" t="s">
        <v>151</v>
      </c>
      <c r="D65" s="20" t="s">
        <v>49</v>
      </c>
      <c r="E65" s="55">
        <v>362</v>
      </c>
      <c r="F65" s="8">
        <v>450</v>
      </c>
      <c r="G65" s="8"/>
      <c r="H65" s="8"/>
      <c r="I65" s="13" t="s">
        <v>152</v>
      </c>
      <c r="J65" s="52"/>
    </row>
    <row r="66" spans="1:10" s="26" customFormat="1" ht="328.9" customHeight="1" x14ac:dyDescent="0.2">
      <c r="A66" s="45" t="s">
        <v>18</v>
      </c>
      <c r="B66" s="24" t="s">
        <v>153</v>
      </c>
      <c r="C66" s="155"/>
      <c r="D66" s="20" t="s">
        <v>49</v>
      </c>
      <c r="E66" s="55">
        <v>51</v>
      </c>
      <c r="F66" s="8">
        <v>128.30000000000001</v>
      </c>
      <c r="G66" s="8"/>
      <c r="H66" s="8"/>
      <c r="I66" s="35" t="s">
        <v>154</v>
      </c>
      <c r="J66" s="52"/>
    </row>
    <row r="67" spans="1:10" s="26" customFormat="1" ht="409.15" customHeight="1" x14ac:dyDescent="0.2">
      <c r="A67" s="45" t="s">
        <v>155</v>
      </c>
      <c r="B67" s="24" t="s">
        <v>156</v>
      </c>
      <c r="C67" s="155"/>
      <c r="D67" s="20" t="s">
        <v>157</v>
      </c>
      <c r="E67" s="55">
        <v>42</v>
      </c>
      <c r="F67" s="8">
        <v>32830.800000000003</v>
      </c>
      <c r="G67" s="8"/>
      <c r="H67" s="8"/>
      <c r="I67" s="35" t="s">
        <v>158</v>
      </c>
      <c r="J67" s="52"/>
    </row>
    <row r="68" spans="1:10" s="26" customFormat="1" ht="358.15" customHeight="1" x14ac:dyDescent="0.2">
      <c r="A68" s="45" t="s">
        <v>155</v>
      </c>
      <c r="B68" s="24" t="s">
        <v>156</v>
      </c>
      <c r="C68" s="165"/>
      <c r="D68" s="20" t="s">
        <v>157</v>
      </c>
      <c r="E68" s="55">
        <v>43</v>
      </c>
      <c r="F68" s="8">
        <v>4682.7</v>
      </c>
      <c r="G68" s="8"/>
      <c r="H68" s="8"/>
      <c r="I68" s="56" t="s">
        <v>159</v>
      </c>
      <c r="J68" s="52"/>
    </row>
    <row r="69" spans="1:10" s="26" customFormat="1" ht="255" x14ac:dyDescent="0.2">
      <c r="A69" s="45" t="s">
        <v>160</v>
      </c>
      <c r="B69" s="24" t="s">
        <v>161</v>
      </c>
      <c r="C69" s="141" t="s">
        <v>162</v>
      </c>
      <c r="D69" s="20" t="s">
        <v>57</v>
      </c>
      <c r="E69" s="55">
        <v>336</v>
      </c>
      <c r="F69" s="8">
        <v>62.5</v>
      </c>
      <c r="G69" s="8"/>
      <c r="H69" s="8"/>
      <c r="I69" s="13" t="s">
        <v>163</v>
      </c>
      <c r="J69" s="52"/>
    </row>
    <row r="70" spans="1:10" s="26" customFormat="1" ht="395.25" x14ac:dyDescent="0.2">
      <c r="A70" s="40" t="s">
        <v>129</v>
      </c>
      <c r="B70" s="57" t="s">
        <v>161</v>
      </c>
      <c r="C70" s="145"/>
      <c r="D70" s="58" t="s">
        <v>57</v>
      </c>
      <c r="E70" s="59" t="s">
        <v>164</v>
      </c>
      <c r="F70" s="41">
        <f>571.2+87.7</f>
        <v>658.90000000000009</v>
      </c>
      <c r="G70" s="41"/>
      <c r="H70" s="41"/>
      <c r="I70" s="54" t="s">
        <v>165</v>
      </c>
      <c r="J70" s="52"/>
    </row>
    <row r="71" spans="1:10" s="26" customFormat="1" ht="331.5" x14ac:dyDescent="0.2">
      <c r="A71" s="42"/>
      <c r="B71" s="60"/>
      <c r="C71" s="60"/>
      <c r="D71" s="61"/>
      <c r="E71" s="62"/>
      <c r="F71" s="43"/>
      <c r="G71" s="43"/>
      <c r="H71" s="43"/>
      <c r="I71" s="46" t="s">
        <v>166</v>
      </c>
      <c r="J71" s="52"/>
    </row>
    <row r="72" spans="1:10" s="26" customFormat="1" ht="358.9" customHeight="1" x14ac:dyDescent="0.2">
      <c r="A72" s="45" t="s">
        <v>155</v>
      </c>
      <c r="B72" s="24" t="s">
        <v>156</v>
      </c>
      <c r="C72" s="60"/>
      <c r="D72" s="20" t="s">
        <v>157</v>
      </c>
      <c r="E72" s="55">
        <v>70</v>
      </c>
      <c r="F72" s="8">
        <v>2369.5</v>
      </c>
      <c r="G72" s="8"/>
      <c r="H72" s="8"/>
      <c r="I72" s="51" t="s">
        <v>167</v>
      </c>
      <c r="J72" s="52"/>
    </row>
    <row r="73" spans="1:10" s="3" customFormat="1" x14ac:dyDescent="0.2">
      <c r="A73" s="18"/>
      <c r="B73" s="50"/>
      <c r="C73" s="50"/>
      <c r="D73" s="32"/>
      <c r="E73" s="47"/>
      <c r="F73" s="8"/>
      <c r="G73" s="8"/>
      <c r="H73" s="8"/>
      <c r="I73" s="56"/>
      <c r="J73" s="34"/>
    </row>
    <row r="74" spans="1:10" s="3" customFormat="1" ht="31.9" customHeight="1" x14ac:dyDescent="0.2">
      <c r="A74" s="152" t="s">
        <v>168</v>
      </c>
      <c r="B74" s="153"/>
      <c r="C74" s="153"/>
      <c r="D74" s="154"/>
      <c r="E74" s="33"/>
      <c r="F74" s="23">
        <f>SUM(F75:F76)</f>
        <v>12325.4</v>
      </c>
      <c r="G74" s="23">
        <f>SUM(G75:G76)</f>
        <v>0</v>
      </c>
      <c r="H74" s="23">
        <f>SUM(H75:H76)</f>
        <v>0</v>
      </c>
      <c r="I74" s="39"/>
      <c r="J74" s="34"/>
    </row>
    <row r="75" spans="1:10" s="3" customFormat="1" ht="305.45" customHeight="1" x14ac:dyDescent="0.2">
      <c r="A75" s="18" t="s">
        <v>169</v>
      </c>
      <c r="B75" s="50" t="s">
        <v>170</v>
      </c>
      <c r="C75" s="50" t="s">
        <v>171</v>
      </c>
      <c r="D75" s="32" t="s">
        <v>57</v>
      </c>
      <c r="E75" s="47" t="s">
        <v>172</v>
      </c>
      <c r="F75" s="8">
        <v>9995.5</v>
      </c>
      <c r="G75" s="8"/>
      <c r="H75" s="8"/>
      <c r="I75" s="36" t="s">
        <v>173</v>
      </c>
      <c r="J75" s="34"/>
    </row>
    <row r="76" spans="1:10" s="3" customFormat="1" ht="229.5" x14ac:dyDescent="0.2">
      <c r="A76" s="18" t="s">
        <v>111</v>
      </c>
      <c r="B76" s="50" t="s">
        <v>170</v>
      </c>
      <c r="C76" s="50" t="s">
        <v>171</v>
      </c>
      <c r="D76" s="32" t="s">
        <v>174</v>
      </c>
      <c r="E76" s="47" t="s">
        <v>175</v>
      </c>
      <c r="F76" s="8">
        <v>2329.9</v>
      </c>
      <c r="G76" s="8"/>
      <c r="H76" s="8"/>
      <c r="I76" s="92" t="s">
        <v>176</v>
      </c>
      <c r="J76" s="34"/>
    </row>
    <row r="77" spans="1:10" s="3" customFormat="1" x14ac:dyDescent="0.2">
      <c r="A77" s="18"/>
      <c r="B77" s="50"/>
      <c r="C77" s="60"/>
      <c r="D77" s="63"/>
      <c r="E77" s="64"/>
      <c r="F77" s="8"/>
      <c r="G77" s="8"/>
      <c r="H77" s="8"/>
      <c r="I77" s="65"/>
      <c r="J77" s="34"/>
    </row>
    <row r="78" spans="1:10" s="3" customFormat="1" ht="27" hidden="1" customHeight="1" x14ac:dyDescent="0.2">
      <c r="A78" s="152" t="s">
        <v>177</v>
      </c>
      <c r="B78" s="153"/>
      <c r="C78" s="153"/>
      <c r="D78" s="154"/>
      <c r="E78" s="33"/>
      <c r="F78" s="23">
        <f>SUM(F79:F81)</f>
        <v>0</v>
      </c>
      <c r="G78" s="23">
        <f>SUM(G79:G81)</f>
        <v>0</v>
      </c>
      <c r="H78" s="23">
        <f>SUM(H79:H81)</f>
        <v>0</v>
      </c>
      <c r="I78" s="65"/>
      <c r="J78" s="34"/>
    </row>
    <row r="79" spans="1:10" s="3" customFormat="1" ht="60" hidden="1" x14ac:dyDescent="0.2">
      <c r="A79" s="40" t="s">
        <v>102</v>
      </c>
      <c r="B79" s="50" t="s">
        <v>178</v>
      </c>
      <c r="C79" s="145" t="s">
        <v>179</v>
      </c>
      <c r="D79" s="63" t="s">
        <v>180</v>
      </c>
      <c r="E79" s="64"/>
      <c r="F79" s="8"/>
      <c r="G79" s="8"/>
      <c r="H79" s="8"/>
      <c r="I79" s="65"/>
      <c r="J79" s="34"/>
    </row>
    <row r="80" spans="1:10" s="3" customFormat="1" ht="60" hidden="1" x14ac:dyDescent="0.2">
      <c r="A80" s="40" t="s">
        <v>102</v>
      </c>
      <c r="B80" s="50" t="s">
        <v>178</v>
      </c>
      <c r="C80" s="155"/>
      <c r="D80" s="63" t="s">
        <v>180</v>
      </c>
      <c r="E80" s="64"/>
      <c r="F80" s="8"/>
      <c r="G80" s="8"/>
      <c r="H80" s="8"/>
      <c r="I80" s="65"/>
      <c r="J80" s="34"/>
    </row>
    <row r="81" spans="1:10" s="3" customFormat="1" ht="60" hidden="1" x14ac:dyDescent="0.2">
      <c r="A81" s="40" t="s">
        <v>102</v>
      </c>
      <c r="B81" s="50" t="s">
        <v>178</v>
      </c>
      <c r="C81" s="146"/>
      <c r="D81" s="63" t="s">
        <v>180</v>
      </c>
      <c r="E81" s="64"/>
      <c r="F81" s="8"/>
      <c r="G81" s="8"/>
      <c r="H81" s="8"/>
      <c r="I81" s="65"/>
      <c r="J81" s="34"/>
    </row>
    <row r="82" spans="1:10" s="3" customFormat="1" hidden="1" x14ac:dyDescent="0.2">
      <c r="A82" s="18"/>
      <c r="B82" s="50"/>
      <c r="C82" s="50"/>
      <c r="D82" s="63"/>
      <c r="E82" s="64"/>
      <c r="F82" s="8"/>
      <c r="G82" s="8"/>
      <c r="H82" s="8"/>
      <c r="I82" s="54"/>
      <c r="J82" s="34"/>
    </row>
    <row r="83" spans="1:10" s="3" customFormat="1" ht="27" customHeight="1" x14ac:dyDescent="0.2">
      <c r="A83" s="152" t="s">
        <v>181</v>
      </c>
      <c r="B83" s="153"/>
      <c r="C83" s="153"/>
      <c r="D83" s="154"/>
      <c r="E83" s="33"/>
      <c r="F83" s="23">
        <f>SUM(F84:F87)</f>
        <v>51465.2</v>
      </c>
      <c r="G83" s="23">
        <f>SUM(G84:G87)</f>
        <v>16000</v>
      </c>
      <c r="H83" s="23">
        <f>SUM(H84:H87)</f>
        <v>12000</v>
      </c>
      <c r="I83" s="39"/>
      <c r="J83" s="34"/>
    </row>
    <row r="84" spans="1:10" s="3" customFormat="1" ht="395.25" x14ac:dyDescent="0.2">
      <c r="A84" s="18" t="s">
        <v>182</v>
      </c>
      <c r="B84" s="60" t="s">
        <v>183</v>
      </c>
      <c r="C84" s="60" t="s">
        <v>184</v>
      </c>
      <c r="D84" s="63" t="s">
        <v>49</v>
      </c>
      <c r="E84" s="64" t="s">
        <v>185</v>
      </c>
      <c r="F84" s="8">
        <v>484</v>
      </c>
      <c r="G84" s="8"/>
      <c r="H84" s="8"/>
      <c r="I84" s="56" t="s">
        <v>186</v>
      </c>
      <c r="J84" s="34"/>
    </row>
    <row r="85" spans="1:10" s="3" customFormat="1" ht="223.9" customHeight="1" x14ac:dyDescent="0.2">
      <c r="A85" s="18" t="s">
        <v>79</v>
      </c>
      <c r="B85" s="155" t="s">
        <v>187</v>
      </c>
      <c r="C85" s="156" t="s">
        <v>188</v>
      </c>
      <c r="D85" s="32" t="s">
        <v>57</v>
      </c>
      <c r="E85" s="47" t="s">
        <v>189</v>
      </c>
      <c r="F85" s="8">
        <v>981.2</v>
      </c>
      <c r="G85" s="8"/>
      <c r="H85" s="8"/>
      <c r="I85" s="13" t="s">
        <v>190</v>
      </c>
      <c r="J85" s="34"/>
    </row>
    <row r="86" spans="1:10" s="3" customFormat="1" ht="165.75" x14ac:dyDescent="0.2">
      <c r="A86" s="159" t="s">
        <v>131</v>
      </c>
      <c r="B86" s="155"/>
      <c r="C86" s="157"/>
      <c r="D86" s="161" t="s">
        <v>191</v>
      </c>
      <c r="E86" s="47" t="s">
        <v>192</v>
      </c>
      <c r="F86" s="8">
        <v>50000</v>
      </c>
      <c r="G86" s="8"/>
      <c r="H86" s="8"/>
      <c r="I86" s="13" t="s">
        <v>193</v>
      </c>
      <c r="J86" s="34"/>
    </row>
    <row r="87" spans="1:10" s="3" customFormat="1" ht="63.75" x14ac:dyDescent="0.2">
      <c r="A87" s="160"/>
      <c r="B87" s="146"/>
      <c r="C87" s="158"/>
      <c r="D87" s="162"/>
      <c r="E87" s="47" t="s">
        <v>194</v>
      </c>
      <c r="F87" s="8"/>
      <c r="G87" s="8">
        <v>16000</v>
      </c>
      <c r="H87" s="8">
        <v>12000</v>
      </c>
      <c r="I87" s="13" t="s">
        <v>195</v>
      </c>
      <c r="J87" s="34"/>
    </row>
    <row r="88" spans="1:10" s="3" customFormat="1" ht="181.9" customHeight="1" x14ac:dyDescent="0.2">
      <c r="A88" s="18" t="s">
        <v>196</v>
      </c>
      <c r="B88" s="145" t="s">
        <v>187</v>
      </c>
      <c r="C88" s="145" t="s">
        <v>188</v>
      </c>
      <c r="D88" s="32" t="s">
        <v>197</v>
      </c>
      <c r="E88" s="147" t="s">
        <v>198</v>
      </c>
      <c r="F88" s="8">
        <v>60375.8</v>
      </c>
      <c r="G88" s="8"/>
      <c r="H88" s="8"/>
      <c r="I88" s="149" t="s">
        <v>199</v>
      </c>
      <c r="J88" s="151"/>
    </row>
    <row r="89" spans="1:10" s="3" customFormat="1" ht="181.9" customHeight="1" x14ac:dyDescent="0.2">
      <c r="A89" s="18" t="s">
        <v>131</v>
      </c>
      <c r="B89" s="146"/>
      <c r="C89" s="146"/>
      <c r="D89" s="32" t="s">
        <v>200</v>
      </c>
      <c r="E89" s="148"/>
      <c r="F89" s="8">
        <v>-60375.8</v>
      </c>
      <c r="G89" s="8"/>
      <c r="H89" s="8"/>
      <c r="I89" s="150"/>
      <c r="J89" s="151"/>
    </row>
    <row r="90" spans="1:10" s="3" customFormat="1" x14ac:dyDescent="0.2">
      <c r="A90" s="66"/>
      <c r="B90" s="60"/>
      <c r="C90" s="60"/>
      <c r="D90" s="63"/>
      <c r="E90" s="64"/>
      <c r="F90" s="8"/>
      <c r="G90" s="8"/>
      <c r="H90" s="8"/>
      <c r="I90" s="67"/>
      <c r="J90" s="34"/>
    </row>
    <row r="91" spans="1:10" s="3" customFormat="1" ht="33.6" customHeight="1" x14ac:dyDescent="0.2">
      <c r="A91" s="152" t="s">
        <v>201</v>
      </c>
      <c r="B91" s="153"/>
      <c r="C91" s="153"/>
      <c r="D91" s="154"/>
      <c r="E91" s="33"/>
      <c r="F91" s="23">
        <f>SUM(F92:F93)</f>
        <v>2983.8</v>
      </c>
      <c r="G91" s="23">
        <f>SUM(G92:G93)</f>
        <v>0</v>
      </c>
      <c r="H91" s="23">
        <f>SUM(H92:H93)</f>
        <v>0</v>
      </c>
      <c r="I91" s="9"/>
      <c r="J91" s="34"/>
    </row>
    <row r="92" spans="1:10" s="3" customFormat="1" ht="216.75" x14ac:dyDescent="0.2">
      <c r="A92" s="40" t="s">
        <v>102</v>
      </c>
      <c r="B92" s="24" t="s">
        <v>202</v>
      </c>
      <c r="C92" s="24" t="s">
        <v>203</v>
      </c>
      <c r="D92" s="32" t="s">
        <v>49</v>
      </c>
      <c r="E92" s="47" t="s">
        <v>204</v>
      </c>
      <c r="F92" s="8">
        <v>683.8</v>
      </c>
      <c r="G92" s="8"/>
      <c r="H92" s="8"/>
      <c r="I92" s="9" t="s">
        <v>205</v>
      </c>
      <c r="J92" s="34"/>
    </row>
    <row r="93" spans="1:10" s="3" customFormat="1" ht="242.25" x14ac:dyDescent="0.2">
      <c r="A93" s="18" t="s">
        <v>206</v>
      </c>
      <c r="B93" s="24" t="s">
        <v>207</v>
      </c>
      <c r="C93" s="24" t="s">
        <v>208</v>
      </c>
      <c r="D93" s="32" t="s">
        <v>209</v>
      </c>
      <c r="E93" s="47" t="s">
        <v>210</v>
      </c>
      <c r="F93" s="8">
        <v>2300</v>
      </c>
      <c r="G93" s="8"/>
      <c r="H93" s="8"/>
      <c r="I93" s="68" t="s">
        <v>211</v>
      </c>
      <c r="J93" s="34"/>
    </row>
    <row r="94" spans="1:10" s="3" customFormat="1" x14ac:dyDescent="0.2">
      <c r="A94" s="18"/>
      <c r="B94" s="24"/>
      <c r="C94" s="24"/>
      <c r="D94" s="32"/>
      <c r="E94" s="47"/>
      <c r="F94" s="8"/>
      <c r="G94" s="8"/>
      <c r="H94" s="8"/>
      <c r="I94" s="9"/>
      <c r="J94" s="34"/>
    </row>
    <row r="95" spans="1:10" s="3" customFormat="1" ht="27" hidden="1" customHeight="1" x14ac:dyDescent="0.2">
      <c r="A95" s="138" t="s">
        <v>212</v>
      </c>
      <c r="B95" s="138"/>
      <c r="C95" s="138"/>
      <c r="D95" s="138"/>
      <c r="E95" s="69"/>
      <c r="F95" s="23">
        <f>SUM(F96:F97)</f>
        <v>0</v>
      </c>
      <c r="G95" s="23">
        <f>SUM(G96:G97)</f>
        <v>0</v>
      </c>
      <c r="H95" s="23">
        <f>SUM(H96:H97)</f>
        <v>0</v>
      </c>
      <c r="I95" s="136"/>
      <c r="J95" s="34"/>
    </row>
    <row r="96" spans="1:10" s="26" customFormat="1" hidden="1" x14ac:dyDescent="0.2">
      <c r="A96" s="140" t="s">
        <v>213</v>
      </c>
      <c r="B96" s="140"/>
      <c r="C96" s="140"/>
      <c r="D96" s="140"/>
      <c r="E96" s="70"/>
      <c r="F96" s="8">
        <f>F98+F99+F100+F103+F104</f>
        <v>0</v>
      </c>
      <c r="G96" s="8">
        <f>G98+G99+G100+G103+G104</f>
        <v>0</v>
      </c>
      <c r="H96" s="8">
        <f>H98+H99+H100+H103+H104</f>
        <v>0</v>
      </c>
      <c r="I96" s="139"/>
      <c r="J96" s="52"/>
    </row>
    <row r="97" spans="1:10" s="26" customFormat="1" hidden="1" x14ac:dyDescent="0.2">
      <c r="A97" s="140" t="s">
        <v>214</v>
      </c>
      <c r="B97" s="140"/>
      <c r="C97" s="140"/>
      <c r="D97" s="140"/>
      <c r="E97" s="70"/>
      <c r="F97" s="8">
        <f>F101+F102</f>
        <v>0</v>
      </c>
      <c r="G97" s="8">
        <f>G101+G102</f>
        <v>0</v>
      </c>
      <c r="H97" s="8">
        <f>H101+H102</f>
        <v>0</v>
      </c>
      <c r="I97" s="139"/>
      <c r="J97" s="52"/>
    </row>
    <row r="98" spans="1:10" s="3" customFormat="1" ht="27.6" hidden="1" customHeight="1" x14ac:dyDescent="0.2">
      <c r="A98" s="18" t="s">
        <v>18</v>
      </c>
      <c r="B98" s="24" t="s">
        <v>215</v>
      </c>
      <c r="C98" s="141" t="s">
        <v>216</v>
      </c>
      <c r="D98" s="32" t="s">
        <v>49</v>
      </c>
      <c r="E98" s="47"/>
      <c r="F98" s="8"/>
      <c r="G98" s="8"/>
      <c r="H98" s="8"/>
      <c r="I98" s="139"/>
      <c r="J98" s="34"/>
    </row>
    <row r="99" spans="1:10" s="26" customFormat="1" ht="27.6" hidden="1" customHeight="1" x14ac:dyDescent="0.2">
      <c r="A99" s="18" t="s">
        <v>217</v>
      </c>
      <c r="B99" s="50" t="s">
        <v>218</v>
      </c>
      <c r="C99" s="141"/>
      <c r="D99" s="32" t="s">
        <v>49</v>
      </c>
      <c r="E99" s="47"/>
      <c r="F99" s="8"/>
      <c r="G99" s="8"/>
      <c r="H99" s="8"/>
      <c r="I99" s="139"/>
      <c r="J99" s="52"/>
    </row>
    <row r="100" spans="1:10" s="3" customFormat="1" ht="27.6" hidden="1" customHeight="1" x14ac:dyDescent="0.2">
      <c r="A100" s="18" t="s">
        <v>219</v>
      </c>
      <c r="B100" s="50" t="s">
        <v>220</v>
      </c>
      <c r="C100" s="141"/>
      <c r="D100" s="32" t="s">
        <v>49</v>
      </c>
      <c r="E100" s="47"/>
      <c r="F100" s="8"/>
      <c r="G100" s="8"/>
      <c r="H100" s="8"/>
      <c r="I100" s="139"/>
      <c r="J100" s="34"/>
    </row>
    <row r="101" spans="1:10" s="26" customFormat="1" ht="27.6" hidden="1" customHeight="1" x14ac:dyDescent="0.2">
      <c r="A101" s="18" t="s">
        <v>221</v>
      </c>
      <c r="B101" s="50" t="s">
        <v>222</v>
      </c>
      <c r="C101" s="141"/>
      <c r="D101" s="32" t="s">
        <v>223</v>
      </c>
      <c r="E101" s="47"/>
      <c r="F101" s="8"/>
      <c r="G101" s="8"/>
      <c r="H101" s="8"/>
      <c r="I101" s="139"/>
      <c r="J101" s="52"/>
    </row>
    <row r="102" spans="1:10" s="26" customFormat="1" ht="60" hidden="1" x14ac:dyDescent="0.2">
      <c r="A102" s="18" t="s">
        <v>224</v>
      </c>
      <c r="B102" s="50" t="s">
        <v>225</v>
      </c>
      <c r="C102" s="141"/>
      <c r="D102" s="32" t="s">
        <v>223</v>
      </c>
      <c r="E102" s="47"/>
      <c r="F102" s="8"/>
      <c r="G102" s="8"/>
      <c r="H102" s="8"/>
      <c r="I102" s="139"/>
      <c r="J102" s="52"/>
    </row>
    <row r="103" spans="1:10" s="26" customFormat="1" ht="45" hidden="1" x14ac:dyDescent="0.2">
      <c r="A103" s="66" t="s">
        <v>102</v>
      </c>
      <c r="B103" s="50" t="s">
        <v>226</v>
      </c>
      <c r="C103" s="60" t="s">
        <v>227</v>
      </c>
      <c r="D103" s="32" t="s">
        <v>49</v>
      </c>
      <c r="E103" s="47"/>
      <c r="F103" s="8"/>
      <c r="G103" s="8"/>
      <c r="H103" s="8"/>
      <c r="I103" s="139"/>
      <c r="J103" s="52"/>
    </row>
    <row r="104" spans="1:10" s="26" customFormat="1" ht="75" hidden="1" x14ac:dyDescent="0.2">
      <c r="A104" s="18" t="s">
        <v>18</v>
      </c>
      <c r="B104" s="50" t="s">
        <v>228</v>
      </c>
      <c r="C104" s="50" t="s">
        <v>229</v>
      </c>
      <c r="D104" s="32" t="s">
        <v>49</v>
      </c>
      <c r="E104" s="47"/>
      <c r="F104" s="8"/>
      <c r="G104" s="8"/>
      <c r="H104" s="8"/>
      <c r="I104" s="137"/>
      <c r="J104" s="52"/>
    </row>
    <row r="105" spans="1:10" s="26" customFormat="1" hidden="1" x14ac:dyDescent="0.2">
      <c r="A105" s="18"/>
      <c r="B105" s="50"/>
      <c r="C105" s="50"/>
      <c r="D105" s="71"/>
      <c r="E105" s="72"/>
      <c r="F105" s="8"/>
      <c r="G105" s="8"/>
      <c r="H105" s="8"/>
      <c r="I105" s="13"/>
      <c r="J105" s="52"/>
    </row>
    <row r="106" spans="1:10" s="73" customFormat="1" ht="27" customHeight="1" x14ac:dyDescent="0.2">
      <c r="A106" s="142" t="s">
        <v>230</v>
      </c>
      <c r="B106" s="143"/>
      <c r="C106" s="143"/>
      <c r="D106" s="144"/>
      <c r="E106" s="108"/>
      <c r="F106" s="23">
        <f>SUM(F107:F113)</f>
        <v>-3.3</v>
      </c>
      <c r="G106" s="23">
        <f>SUM(G107:G113)</f>
        <v>-4.2</v>
      </c>
      <c r="H106" s="23">
        <f>SUM(H107:H113)</f>
        <v>-4.3</v>
      </c>
      <c r="I106" s="13" t="s">
        <v>25</v>
      </c>
      <c r="J106" s="2"/>
    </row>
    <row r="107" spans="1:10" s="15" customFormat="1" ht="75" customHeight="1" x14ac:dyDescent="0.2">
      <c r="A107" s="18" t="s">
        <v>18</v>
      </c>
      <c r="B107" s="18" t="s">
        <v>231</v>
      </c>
      <c r="C107" s="6" t="s">
        <v>232</v>
      </c>
      <c r="D107" s="32" t="s">
        <v>223</v>
      </c>
      <c r="E107" s="7" t="s">
        <v>22</v>
      </c>
      <c r="F107" s="8">
        <v>-3.3</v>
      </c>
      <c r="G107" s="8">
        <v>-4.2</v>
      </c>
      <c r="H107" s="8">
        <v>-4.3</v>
      </c>
      <c r="I107" s="9" t="s">
        <v>233</v>
      </c>
      <c r="J107" s="14"/>
    </row>
    <row r="108" spans="1:10" s="15" customFormat="1" ht="30" hidden="1" x14ac:dyDescent="0.2">
      <c r="A108" s="127" t="s">
        <v>234</v>
      </c>
      <c r="B108" s="18" t="s">
        <v>235</v>
      </c>
      <c r="C108" s="16" t="s">
        <v>216</v>
      </c>
      <c r="D108" s="94"/>
      <c r="E108" s="109"/>
      <c r="F108" s="8"/>
      <c r="G108" s="8"/>
      <c r="H108" s="8"/>
      <c r="I108" s="13"/>
      <c r="J108" s="14"/>
    </row>
    <row r="109" spans="1:10" s="15" customFormat="1" ht="30" hidden="1" x14ac:dyDescent="0.2">
      <c r="A109" s="128"/>
      <c r="B109" s="18" t="s">
        <v>236</v>
      </c>
      <c r="C109" s="130" t="s">
        <v>237</v>
      </c>
      <c r="D109" s="94"/>
      <c r="E109" s="109"/>
      <c r="F109" s="8"/>
      <c r="G109" s="8"/>
      <c r="H109" s="8"/>
      <c r="I109" s="13"/>
      <c r="J109" s="14"/>
    </row>
    <row r="110" spans="1:10" s="15" customFormat="1" ht="30" hidden="1" x14ac:dyDescent="0.2">
      <c r="A110" s="128"/>
      <c r="B110" s="18" t="s">
        <v>238</v>
      </c>
      <c r="C110" s="131"/>
      <c r="D110" s="94"/>
      <c r="E110" s="109"/>
      <c r="F110" s="8"/>
      <c r="G110" s="8"/>
      <c r="H110" s="8"/>
      <c r="I110" s="13"/>
      <c r="J110" s="14"/>
    </row>
    <row r="111" spans="1:10" s="15" customFormat="1" ht="45" hidden="1" x14ac:dyDescent="0.2">
      <c r="A111" s="129"/>
      <c r="B111" s="18" t="s">
        <v>239</v>
      </c>
      <c r="C111" s="16" t="s">
        <v>240</v>
      </c>
      <c r="D111" s="94"/>
      <c r="E111" s="109"/>
      <c r="F111" s="8"/>
      <c r="G111" s="8"/>
      <c r="H111" s="8"/>
      <c r="I111" s="13"/>
      <c r="J111" s="14"/>
    </row>
    <row r="112" spans="1:10" s="15" customFormat="1" ht="33.6" hidden="1" customHeight="1" x14ac:dyDescent="0.2">
      <c r="A112" s="132" t="s">
        <v>224</v>
      </c>
      <c r="B112" s="18" t="s">
        <v>241</v>
      </c>
      <c r="C112" s="130" t="s">
        <v>216</v>
      </c>
      <c r="D112" s="134"/>
      <c r="E112" s="109"/>
      <c r="F112" s="8"/>
      <c r="G112" s="8"/>
      <c r="H112" s="8"/>
      <c r="I112" s="136"/>
      <c r="J112" s="14"/>
    </row>
    <row r="113" spans="1:10" s="15" customFormat="1" ht="33.6" hidden="1" customHeight="1" x14ac:dyDescent="0.2">
      <c r="A113" s="133"/>
      <c r="B113" s="18" t="s">
        <v>242</v>
      </c>
      <c r="C113" s="131"/>
      <c r="D113" s="135"/>
      <c r="E113" s="95"/>
      <c r="F113" s="8"/>
      <c r="G113" s="8"/>
      <c r="H113" s="8"/>
      <c r="I113" s="137"/>
      <c r="J113" s="14"/>
    </row>
    <row r="114" spans="1:10" s="15" customFormat="1" x14ac:dyDescent="0.2">
      <c r="A114" s="110"/>
      <c r="B114" s="18"/>
      <c r="C114" s="16"/>
      <c r="D114" s="94"/>
      <c r="E114" s="109"/>
      <c r="F114" s="8"/>
      <c r="G114" s="8"/>
      <c r="H114" s="8"/>
      <c r="I114" s="13"/>
      <c r="J114" s="14"/>
    </row>
    <row r="115" spans="1:10" s="15" customFormat="1" ht="25.15" customHeight="1" x14ac:dyDescent="0.2">
      <c r="A115" s="121" t="s">
        <v>243</v>
      </c>
      <c r="B115" s="122"/>
      <c r="C115" s="123"/>
      <c r="D115" s="5"/>
      <c r="E115" s="7"/>
      <c r="F115" s="23">
        <f>F5+F8</f>
        <v>3826.2</v>
      </c>
      <c r="G115" s="23">
        <f>G5+G8</f>
        <v>3828.9</v>
      </c>
      <c r="H115" s="23">
        <f>H5+H8</f>
        <v>3824.7999999999997</v>
      </c>
      <c r="I115" s="13"/>
      <c r="J115" s="14"/>
    </row>
    <row r="116" spans="1:10" s="3" customFormat="1" ht="25.15" customHeight="1" x14ac:dyDescent="0.2">
      <c r="A116" s="121" t="s">
        <v>244</v>
      </c>
      <c r="B116" s="122"/>
      <c r="C116" s="123"/>
      <c r="D116" s="10"/>
      <c r="E116" s="74"/>
      <c r="F116" s="23">
        <f>F11+F106+F97</f>
        <v>134588.80000000002</v>
      </c>
      <c r="G116" s="23">
        <f>G11+G106+G97</f>
        <v>8452.7999999999993</v>
      </c>
      <c r="H116" s="23">
        <f>H11+H106+H97</f>
        <v>4853.8999999999969</v>
      </c>
      <c r="I116" s="1"/>
      <c r="J116" s="2"/>
    </row>
    <row r="117" spans="1:10" s="3" customFormat="1" ht="60" x14ac:dyDescent="0.2">
      <c r="A117" s="124" t="s">
        <v>245</v>
      </c>
      <c r="B117" s="125"/>
      <c r="C117" s="126"/>
      <c r="D117" s="75" t="s">
        <v>246</v>
      </c>
      <c r="E117" s="76"/>
      <c r="F117" s="23">
        <v>0</v>
      </c>
      <c r="G117" s="23">
        <v>211.4</v>
      </c>
      <c r="H117" s="23">
        <f>242.9+0.1</f>
        <v>243</v>
      </c>
      <c r="I117" s="111" t="s">
        <v>247</v>
      </c>
      <c r="J117" s="2"/>
    </row>
    <row r="118" spans="1:10" s="3" customFormat="1" ht="25.15" customHeight="1" x14ac:dyDescent="0.2">
      <c r="A118" s="124" t="s">
        <v>248</v>
      </c>
      <c r="B118" s="125"/>
      <c r="C118" s="126"/>
      <c r="D118" s="77"/>
      <c r="E118" s="78"/>
      <c r="F118" s="23">
        <f>F116+F117</f>
        <v>134588.80000000002</v>
      </c>
      <c r="G118" s="23">
        <f>G116+G117</f>
        <v>8664.1999999999989</v>
      </c>
      <c r="H118" s="23">
        <f>H116+H117</f>
        <v>5096.8999999999969</v>
      </c>
      <c r="I118" s="9"/>
      <c r="J118" s="2"/>
    </row>
    <row r="119" spans="1:10" s="81" customFormat="1" x14ac:dyDescent="0.2">
      <c r="A119" s="118" t="s">
        <v>249</v>
      </c>
      <c r="B119" s="119"/>
      <c r="C119" s="120"/>
      <c r="D119" s="5"/>
      <c r="E119" s="7"/>
      <c r="F119" s="8"/>
      <c r="G119" s="8"/>
      <c r="H119" s="8"/>
      <c r="I119" s="79"/>
      <c r="J119" s="80"/>
    </row>
    <row r="120" spans="1:10" s="15" customFormat="1" ht="15" customHeight="1" x14ac:dyDescent="0.2">
      <c r="A120" s="118" t="s">
        <v>250</v>
      </c>
      <c r="B120" s="119"/>
      <c r="C120" s="120"/>
      <c r="D120" s="5"/>
      <c r="E120" s="7"/>
      <c r="F120" s="8">
        <f>F8</f>
        <v>-3.3</v>
      </c>
      <c r="G120" s="8">
        <f>G8</f>
        <v>-4.2</v>
      </c>
      <c r="H120" s="8">
        <f>H8</f>
        <v>-4.3</v>
      </c>
      <c r="I120" s="79"/>
      <c r="J120" s="14"/>
    </row>
    <row r="121" spans="1:10" s="15" customFormat="1" ht="15" customHeight="1" x14ac:dyDescent="0.2">
      <c r="A121" s="118" t="s">
        <v>251</v>
      </c>
      <c r="B121" s="119"/>
      <c r="C121" s="120"/>
      <c r="D121" s="20" t="s">
        <v>25</v>
      </c>
      <c r="E121" s="21"/>
      <c r="F121" s="8">
        <f>F118-F120</f>
        <v>134592.1</v>
      </c>
      <c r="G121" s="8">
        <f>G118-G120</f>
        <v>8668.4</v>
      </c>
      <c r="H121" s="8">
        <f>H118-H120</f>
        <v>5101.1999999999971</v>
      </c>
      <c r="I121" s="79"/>
      <c r="J121" s="14"/>
    </row>
    <row r="122" spans="1:10" s="15" customFormat="1" ht="15" customHeight="1" x14ac:dyDescent="0.2">
      <c r="A122" s="118" t="s">
        <v>252</v>
      </c>
      <c r="B122" s="119"/>
      <c r="C122" s="120"/>
      <c r="D122" s="20"/>
      <c r="E122" s="21"/>
      <c r="F122" s="8">
        <f>F118-F115</f>
        <v>130762.60000000002</v>
      </c>
      <c r="G122" s="8">
        <f>G118-G115</f>
        <v>4835.2999999999993</v>
      </c>
      <c r="H122" s="8">
        <f>H118-H115</f>
        <v>1272.0999999999972</v>
      </c>
      <c r="I122" s="79" t="s">
        <v>25</v>
      </c>
      <c r="J122" s="14"/>
    </row>
    <row r="123" spans="1:10" s="15" customFormat="1" x14ac:dyDescent="0.2">
      <c r="A123" s="87"/>
      <c r="B123" s="14"/>
      <c r="D123" s="112"/>
      <c r="E123" s="113"/>
      <c r="F123" s="114"/>
      <c r="G123" s="114"/>
      <c r="H123" s="114"/>
      <c r="I123" s="82"/>
      <c r="J123" s="14"/>
    </row>
    <row r="124" spans="1:10" s="15" customFormat="1" x14ac:dyDescent="0.2">
      <c r="A124" s="87"/>
      <c r="B124" s="14"/>
      <c r="D124" s="112"/>
      <c r="E124" s="113"/>
      <c r="F124" s="114"/>
      <c r="G124" s="114"/>
      <c r="H124" s="114"/>
      <c r="I124" s="82"/>
      <c r="J124" s="14"/>
    </row>
    <row r="125" spans="1:10" s="15" customFormat="1" x14ac:dyDescent="0.2">
      <c r="A125" s="87"/>
      <c r="B125" s="14"/>
      <c r="D125" s="112"/>
      <c r="E125" s="113"/>
      <c r="F125" s="114"/>
      <c r="G125" s="114"/>
      <c r="H125" s="114"/>
      <c r="I125" s="82"/>
      <c r="J125" s="14"/>
    </row>
    <row r="126" spans="1:10" s="15" customFormat="1" x14ac:dyDescent="0.2">
      <c r="A126" s="87"/>
      <c r="B126" s="14"/>
      <c r="D126" s="112"/>
      <c r="E126" s="113"/>
      <c r="F126" s="114"/>
      <c r="G126" s="114"/>
      <c r="H126" s="114"/>
      <c r="I126" s="82"/>
      <c r="J126" s="14"/>
    </row>
    <row r="127" spans="1:10" s="15" customFormat="1" x14ac:dyDescent="0.2">
      <c r="A127" s="87"/>
      <c r="B127" s="14"/>
      <c r="D127" s="112"/>
      <c r="E127" s="113"/>
      <c r="F127" s="114"/>
      <c r="G127" s="114"/>
      <c r="H127" s="114"/>
      <c r="I127" s="82"/>
      <c r="J127" s="14"/>
    </row>
    <row r="128" spans="1:10" s="15" customFormat="1" x14ac:dyDescent="0.2">
      <c r="A128" s="87"/>
      <c r="B128" s="14"/>
      <c r="D128" s="112"/>
      <c r="E128" s="113"/>
      <c r="F128" s="114"/>
      <c r="G128" s="114"/>
      <c r="H128" s="114"/>
      <c r="I128" s="82"/>
      <c r="J128" s="14"/>
    </row>
    <row r="129" spans="1:10" s="15" customFormat="1" x14ac:dyDescent="0.2">
      <c r="A129" s="87"/>
      <c r="B129" s="14"/>
      <c r="D129" s="112"/>
      <c r="E129" s="113"/>
      <c r="F129" s="114"/>
      <c r="G129" s="114"/>
      <c r="H129" s="114"/>
      <c r="I129" s="82"/>
      <c r="J129" s="14"/>
    </row>
    <row r="130" spans="1:10" s="15" customFormat="1" x14ac:dyDescent="0.2">
      <c r="A130" s="87"/>
      <c r="B130" s="14"/>
      <c r="D130" s="112"/>
      <c r="E130" s="113"/>
      <c r="F130" s="114"/>
      <c r="G130" s="114"/>
      <c r="H130" s="114"/>
      <c r="I130" s="82"/>
      <c r="J130" s="14"/>
    </row>
    <row r="131" spans="1:10" s="15" customFormat="1" x14ac:dyDescent="0.2">
      <c r="A131" s="87"/>
      <c r="B131" s="14"/>
      <c r="D131" s="112"/>
      <c r="E131" s="113"/>
      <c r="F131" s="114"/>
      <c r="G131" s="114"/>
      <c r="H131" s="114"/>
      <c r="I131" s="82"/>
      <c r="J131" s="14"/>
    </row>
    <row r="132" spans="1:10" s="15" customFormat="1" x14ac:dyDescent="0.2">
      <c r="A132" s="87"/>
      <c r="B132" s="14"/>
      <c r="D132" s="112"/>
      <c r="E132" s="113"/>
      <c r="F132" s="114"/>
      <c r="G132" s="114"/>
      <c r="H132" s="114"/>
      <c r="I132" s="82"/>
      <c r="J132" s="14"/>
    </row>
    <row r="133" spans="1:10" s="15" customFormat="1" x14ac:dyDescent="0.2">
      <c r="A133" s="87"/>
      <c r="B133" s="14"/>
      <c r="D133" s="112"/>
      <c r="E133" s="113"/>
      <c r="F133" s="114"/>
      <c r="G133" s="114"/>
      <c r="H133" s="114"/>
      <c r="I133" s="82"/>
      <c r="J133" s="14"/>
    </row>
    <row r="134" spans="1:10" s="15" customFormat="1" x14ac:dyDescent="0.2">
      <c r="A134" s="87"/>
      <c r="B134" s="14"/>
      <c r="D134" s="112"/>
      <c r="E134" s="113"/>
      <c r="F134" s="114"/>
      <c r="G134" s="114"/>
      <c r="H134" s="114"/>
      <c r="I134" s="82"/>
      <c r="J134" s="14"/>
    </row>
    <row r="135" spans="1:10" s="15" customFormat="1" x14ac:dyDescent="0.2">
      <c r="A135" s="87"/>
      <c r="B135" s="14"/>
      <c r="D135" s="112"/>
      <c r="E135" s="113"/>
      <c r="F135" s="114"/>
      <c r="G135" s="114"/>
      <c r="H135" s="114"/>
      <c r="I135" s="82"/>
      <c r="J135" s="14"/>
    </row>
    <row r="136" spans="1:10" s="15" customFormat="1" x14ac:dyDescent="0.2">
      <c r="A136" s="87"/>
      <c r="B136" s="14"/>
      <c r="D136" s="112"/>
      <c r="E136" s="113"/>
      <c r="F136" s="114"/>
      <c r="G136" s="114"/>
      <c r="H136" s="114"/>
      <c r="I136" s="82"/>
      <c r="J136" s="14"/>
    </row>
    <row r="137" spans="1:10" s="15" customFormat="1" x14ac:dyDescent="0.2">
      <c r="A137" s="87"/>
      <c r="B137" s="14"/>
      <c r="D137" s="112"/>
      <c r="E137" s="113"/>
      <c r="F137" s="114"/>
      <c r="G137" s="114"/>
      <c r="H137" s="114"/>
      <c r="I137" s="82"/>
      <c r="J137" s="14"/>
    </row>
    <row r="138" spans="1:10" s="15" customFormat="1" x14ac:dyDescent="0.2">
      <c r="A138" s="87"/>
      <c r="B138" s="14"/>
      <c r="D138" s="112"/>
      <c r="E138" s="113"/>
      <c r="F138" s="114"/>
      <c r="G138" s="114"/>
      <c r="H138" s="114"/>
      <c r="I138" s="82"/>
      <c r="J138" s="14"/>
    </row>
    <row r="139" spans="1:10" s="15" customFormat="1" x14ac:dyDescent="0.2">
      <c r="A139" s="87"/>
      <c r="B139" s="14"/>
      <c r="D139" s="112"/>
      <c r="E139" s="113"/>
      <c r="F139" s="114"/>
      <c r="G139" s="114"/>
      <c r="H139" s="114"/>
      <c r="I139" s="82"/>
      <c r="J139" s="14"/>
    </row>
    <row r="140" spans="1:10" s="15" customFormat="1" x14ac:dyDescent="0.2">
      <c r="A140" s="87"/>
      <c r="B140" s="14"/>
      <c r="D140" s="112"/>
      <c r="E140" s="113"/>
      <c r="F140" s="114"/>
      <c r="G140" s="114"/>
      <c r="H140" s="114"/>
      <c r="I140" s="82"/>
      <c r="J140" s="14"/>
    </row>
    <row r="141" spans="1:10" s="15" customFormat="1" x14ac:dyDescent="0.2">
      <c r="A141" s="87"/>
      <c r="B141" s="14"/>
      <c r="D141" s="112"/>
      <c r="E141" s="113"/>
      <c r="F141" s="114"/>
      <c r="G141" s="114"/>
      <c r="H141" s="114"/>
      <c r="I141" s="82"/>
      <c r="J141" s="14"/>
    </row>
    <row r="142" spans="1:10" s="15" customFormat="1" x14ac:dyDescent="0.2">
      <c r="A142" s="87"/>
      <c r="B142" s="14"/>
      <c r="D142" s="112"/>
      <c r="E142" s="113"/>
      <c r="F142" s="114"/>
      <c r="G142" s="114"/>
      <c r="H142" s="114"/>
      <c r="I142" s="82"/>
      <c r="J142" s="14"/>
    </row>
    <row r="143" spans="1:10" s="15" customFormat="1" x14ac:dyDescent="0.2">
      <c r="A143" s="87"/>
      <c r="B143" s="14"/>
      <c r="D143" s="112"/>
      <c r="E143" s="113"/>
      <c r="F143" s="114"/>
      <c r="G143" s="114"/>
      <c r="H143" s="114"/>
      <c r="I143" s="82"/>
      <c r="J143" s="14"/>
    </row>
    <row r="144" spans="1:10" s="15" customFormat="1" x14ac:dyDescent="0.2">
      <c r="A144" s="87"/>
      <c r="B144" s="14"/>
      <c r="D144" s="112"/>
      <c r="E144" s="113"/>
      <c r="F144" s="114"/>
      <c r="G144" s="114"/>
      <c r="H144" s="114"/>
      <c r="I144" s="82"/>
      <c r="J144" s="14"/>
    </row>
    <row r="145" spans="1:10" s="15" customFormat="1" x14ac:dyDescent="0.2">
      <c r="A145" s="87"/>
      <c r="B145" s="14"/>
      <c r="D145" s="112"/>
      <c r="E145" s="113"/>
      <c r="F145" s="114"/>
      <c r="G145" s="114"/>
      <c r="H145" s="114"/>
      <c r="I145" s="82"/>
      <c r="J145" s="14"/>
    </row>
    <row r="146" spans="1:10" s="15" customFormat="1" x14ac:dyDescent="0.2">
      <c r="A146" s="87"/>
      <c r="B146" s="14"/>
      <c r="D146" s="112"/>
      <c r="E146" s="113"/>
      <c r="F146" s="114"/>
      <c r="G146" s="114"/>
      <c r="H146" s="114"/>
      <c r="I146" s="82"/>
      <c r="J146" s="14"/>
    </row>
    <row r="147" spans="1:10" s="15" customFormat="1" x14ac:dyDescent="0.2">
      <c r="A147" s="87"/>
      <c r="B147" s="14"/>
      <c r="D147" s="112"/>
      <c r="E147" s="113"/>
      <c r="F147" s="114"/>
      <c r="G147" s="114"/>
      <c r="H147" s="114"/>
      <c r="I147" s="82"/>
      <c r="J147" s="14"/>
    </row>
    <row r="148" spans="1:10" s="15" customFormat="1" x14ac:dyDescent="0.2">
      <c r="A148" s="87"/>
      <c r="B148" s="14"/>
      <c r="D148" s="112"/>
      <c r="E148" s="113"/>
      <c r="F148" s="114"/>
      <c r="G148" s="114"/>
      <c r="H148" s="114"/>
      <c r="I148" s="82"/>
      <c r="J148" s="14"/>
    </row>
    <row r="149" spans="1:10" s="15" customFormat="1" x14ac:dyDescent="0.2">
      <c r="A149" s="87"/>
      <c r="B149" s="14"/>
      <c r="D149" s="112"/>
      <c r="E149" s="113"/>
      <c r="F149" s="114"/>
      <c r="G149" s="114"/>
      <c r="H149" s="114"/>
      <c r="I149" s="82"/>
      <c r="J149" s="14"/>
    </row>
    <row r="150" spans="1:10" s="15" customFormat="1" x14ac:dyDescent="0.2">
      <c r="A150" s="87"/>
      <c r="B150" s="14"/>
      <c r="D150" s="112"/>
      <c r="E150" s="113"/>
      <c r="F150" s="114"/>
      <c r="G150" s="114"/>
      <c r="H150" s="114"/>
      <c r="I150" s="82"/>
      <c r="J150" s="14"/>
    </row>
    <row r="151" spans="1:10" s="15" customFormat="1" x14ac:dyDescent="0.2">
      <c r="A151" s="87"/>
      <c r="B151" s="14"/>
      <c r="D151" s="112"/>
      <c r="E151" s="113"/>
      <c r="F151" s="114"/>
      <c r="G151" s="114"/>
      <c r="H151" s="114"/>
      <c r="I151" s="82"/>
      <c r="J151" s="14"/>
    </row>
    <row r="152" spans="1:10" s="15" customFormat="1" x14ac:dyDescent="0.2">
      <c r="A152" s="87"/>
      <c r="B152" s="14"/>
      <c r="D152" s="112"/>
      <c r="E152" s="113"/>
      <c r="F152" s="114"/>
      <c r="G152" s="114"/>
      <c r="H152" s="114"/>
      <c r="I152" s="82"/>
      <c r="J152" s="14"/>
    </row>
    <row r="153" spans="1:10" s="15" customFormat="1" x14ac:dyDescent="0.2">
      <c r="A153" s="87"/>
      <c r="B153" s="14"/>
      <c r="D153" s="112"/>
      <c r="E153" s="113"/>
      <c r="F153" s="114"/>
      <c r="G153" s="114"/>
      <c r="H153" s="114"/>
      <c r="I153" s="82"/>
      <c r="J153" s="14"/>
    </row>
    <row r="154" spans="1:10" s="15" customFormat="1" x14ac:dyDescent="0.2">
      <c r="A154" s="87"/>
      <c r="B154" s="14"/>
      <c r="D154" s="112"/>
      <c r="E154" s="113"/>
      <c r="F154" s="114"/>
      <c r="G154" s="114"/>
      <c r="H154" s="114"/>
      <c r="I154" s="82"/>
      <c r="J154" s="14"/>
    </row>
    <row r="155" spans="1:10" s="15" customFormat="1" x14ac:dyDescent="0.2">
      <c r="A155" s="87"/>
      <c r="B155" s="14"/>
      <c r="D155" s="112"/>
      <c r="E155" s="113"/>
      <c r="F155" s="114"/>
      <c r="G155" s="114"/>
      <c r="H155" s="114"/>
      <c r="I155" s="82"/>
      <c r="J155" s="14"/>
    </row>
    <row r="156" spans="1:10" s="15" customFormat="1" x14ac:dyDescent="0.2">
      <c r="A156" s="87"/>
      <c r="B156" s="14"/>
      <c r="D156" s="112"/>
      <c r="E156" s="113"/>
      <c r="F156" s="114"/>
      <c r="G156" s="114"/>
      <c r="H156" s="114"/>
      <c r="I156" s="82"/>
      <c r="J156" s="14"/>
    </row>
    <row r="157" spans="1:10" s="15" customFormat="1" x14ac:dyDescent="0.2">
      <c r="A157" s="87"/>
      <c r="B157" s="14"/>
      <c r="D157" s="112"/>
      <c r="E157" s="113"/>
      <c r="F157" s="114"/>
      <c r="G157" s="114"/>
      <c r="H157" s="114"/>
      <c r="I157" s="82"/>
      <c r="J157" s="14"/>
    </row>
    <row r="158" spans="1:10" s="15" customFormat="1" x14ac:dyDescent="0.2">
      <c r="A158" s="87"/>
      <c r="B158" s="14"/>
      <c r="D158" s="112"/>
      <c r="E158" s="113"/>
      <c r="F158" s="114"/>
      <c r="G158" s="114"/>
      <c r="H158" s="114"/>
      <c r="I158" s="82"/>
      <c r="J158" s="14"/>
    </row>
    <row r="159" spans="1:10" s="15" customFormat="1" x14ac:dyDescent="0.2">
      <c r="A159" s="87"/>
      <c r="B159" s="14"/>
      <c r="D159" s="112"/>
      <c r="E159" s="113"/>
      <c r="F159" s="114"/>
      <c r="G159" s="114"/>
      <c r="H159" s="114"/>
      <c r="I159" s="82"/>
      <c r="J159" s="14"/>
    </row>
    <row r="160" spans="1:10" s="15" customFormat="1" x14ac:dyDescent="0.2">
      <c r="A160" s="87"/>
      <c r="B160" s="14"/>
      <c r="D160" s="112"/>
      <c r="E160" s="113"/>
      <c r="F160" s="114"/>
      <c r="G160" s="114"/>
      <c r="H160" s="114"/>
      <c r="I160" s="82"/>
      <c r="J160" s="14"/>
    </row>
    <row r="161" spans="1:10" s="15" customFormat="1" x14ac:dyDescent="0.2">
      <c r="A161" s="87"/>
      <c r="B161" s="14"/>
      <c r="D161" s="112"/>
      <c r="E161" s="113"/>
      <c r="F161" s="114"/>
      <c r="G161" s="114"/>
      <c r="H161" s="114"/>
      <c r="I161" s="82"/>
      <c r="J161" s="14"/>
    </row>
    <row r="162" spans="1:10" s="15" customFormat="1" x14ac:dyDescent="0.2">
      <c r="A162" s="87"/>
      <c r="B162" s="14"/>
      <c r="D162" s="112"/>
      <c r="E162" s="113"/>
      <c r="F162" s="114"/>
      <c r="G162" s="114"/>
      <c r="H162" s="114"/>
      <c r="I162" s="82"/>
      <c r="J162" s="14"/>
    </row>
    <row r="163" spans="1:10" s="15" customFormat="1" x14ac:dyDescent="0.2">
      <c r="A163" s="87"/>
      <c r="B163" s="14"/>
      <c r="D163" s="112"/>
      <c r="E163" s="113"/>
      <c r="F163" s="114"/>
      <c r="G163" s="114"/>
      <c r="H163" s="114"/>
      <c r="I163" s="82"/>
      <c r="J163" s="14"/>
    </row>
    <row r="164" spans="1:10" s="15" customFormat="1" x14ac:dyDescent="0.2">
      <c r="A164" s="87"/>
      <c r="B164" s="14"/>
      <c r="D164" s="112"/>
      <c r="E164" s="113"/>
      <c r="F164" s="114"/>
      <c r="G164" s="114"/>
      <c r="H164" s="114"/>
      <c r="I164" s="82"/>
      <c r="J164" s="14"/>
    </row>
    <row r="165" spans="1:10" s="15" customFormat="1" x14ac:dyDescent="0.2">
      <c r="A165" s="87"/>
      <c r="B165" s="14"/>
      <c r="D165" s="112"/>
      <c r="E165" s="113"/>
      <c r="F165" s="114"/>
      <c r="G165" s="114"/>
      <c r="H165" s="114"/>
      <c r="I165" s="82"/>
      <c r="J165" s="14"/>
    </row>
    <row r="166" spans="1:10" s="15" customFormat="1" x14ac:dyDescent="0.2">
      <c r="A166" s="87"/>
      <c r="B166" s="14"/>
      <c r="D166" s="112"/>
      <c r="E166" s="113"/>
      <c r="F166" s="114"/>
      <c r="G166" s="114"/>
      <c r="H166" s="114"/>
      <c r="I166" s="82"/>
      <c r="J166" s="14"/>
    </row>
    <row r="167" spans="1:10" s="15" customFormat="1" x14ac:dyDescent="0.2">
      <c r="A167" s="87"/>
      <c r="B167" s="14"/>
      <c r="D167" s="112"/>
      <c r="E167" s="113"/>
      <c r="F167" s="114"/>
      <c r="G167" s="114"/>
      <c r="H167" s="114"/>
      <c r="I167" s="82"/>
      <c r="J167" s="14"/>
    </row>
    <row r="168" spans="1:10" s="15" customFormat="1" x14ac:dyDescent="0.2">
      <c r="A168" s="87"/>
      <c r="B168" s="14"/>
      <c r="D168" s="112"/>
      <c r="E168" s="113"/>
      <c r="F168" s="114"/>
      <c r="G168" s="114"/>
      <c r="H168" s="114"/>
      <c r="I168" s="82"/>
      <c r="J168" s="14"/>
    </row>
    <row r="169" spans="1:10" s="15" customFormat="1" x14ac:dyDescent="0.2">
      <c r="A169" s="87"/>
      <c r="B169" s="14"/>
      <c r="D169" s="112"/>
      <c r="E169" s="113"/>
      <c r="F169" s="114"/>
      <c r="G169" s="114"/>
      <c r="H169" s="114"/>
      <c r="I169" s="82"/>
      <c r="J169" s="14"/>
    </row>
    <row r="170" spans="1:10" s="15" customFormat="1" x14ac:dyDescent="0.2">
      <c r="A170" s="87"/>
      <c r="B170" s="14"/>
      <c r="D170" s="112"/>
      <c r="E170" s="113"/>
      <c r="F170" s="114"/>
      <c r="G170" s="114"/>
      <c r="H170" s="114"/>
      <c r="I170" s="82"/>
      <c r="J170" s="14"/>
    </row>
    <row r="171" spans="1:10" s="15" customFormat="1" x14ac:dyDescent="0.2">
      <c r="A171" s="87"/>
      <c r="B171" s="14"/>
      <c r="D171" s="112"/>
      <c r="E171" s="113"/>
      <c r="F171" s="114"/>
      <c r="G171" s="114"/>
      <c r="H171" s="114"/>
      <c r="I171" s="82"/>
      <c r="J171" s="14"/>
    </row>
    <row r="172" spans="1:10" s="15" customFormat="1" x14ac:dyDescent="0.2">
      <c r="A172" s="87"/>
      <c r="B172" s="14"/>
      <c r="D172" s="112"/>
      <c r="E172" s="113"/>
      <c r="F172" s="114"/>
      <c r="G172" s="114"/>
      <c r="H172" s="114"/>
      <c r="I172" s="82"/>
      <c r="J172" s="14"/>
    </row>
    <row r="173" spans="1:10" s="15" customFormat="1" x14ac:dyDescent="0.2">
      <c r="A173" s="87"/>
      <c r="B173" s="14"/>
      <c r="D173" s="112"/>
      <c r="E173" s="113"/>
      <c r="F173" s="114"/>
      <c r="G173" s="114"/>
      <c r="H173" s="114"/>
      <c r="I173" s="82"/>
      <c r="J173" s="14"/>
    </row>
    <row r="174" spans="1:10" s="15" customFormat="1" x14ac:dyDescent="0.2">
      <c r="A174" s="87"/>
      <c r="B174" s="14"/>
      <c r="D174" s="112"/>
      <c r="E174" s="113"/>
      <c r="F174" s="114"/>
      <c r="G174" s="114"/>
      <c r="H174" s="114"/>
      <c r="I174" s="82"/>
      <c r="J174" s="14"/>
    </row>
    <row r="175" spans="1:10" s="15" customFormat="1" x14ac:dyDescent="0.2">
      <c r="A175" s="87"/>
      <c r="B175" s="14"/>
      <c r="D175" s="112"/>
      <c r="E175" s="113"/>
      <c r="F175" s="114"/>
      <c r="G175" s="114"/>
      <c r="H175" s="114"/>
      <c r="I175" s="82"/>
      <c r="J175" s="14"/>
    </row>
    <row r="176" spans="1:10" s="15" customFormat="1" x14ac:dyDescent="0.2">
      <c r="A176" s="87"/>
      <c r="B176" s="14"/>
      <c r="D176" s="112"/>
      <c r="E176" s="113"/>
      <c r="F176" s="114"/>
      <c r="G176" s="114"/>
      <c r="H176" s="114"/>
      <c r="I176" s="82"/>
      <c r="J176" s="14"/>
    </row>
    <row r="177" spans="1:10" s="15" customFormat="1" x14ac:dyDescent="0.2">
      <c r="A177" s="87"/>
      <c r="B177" s="14"/>
      <c r="D177" s="112"/>
      <c r="E177" s="113"/>
      <c r="F177" s="114"/>
      <c r="G177" s="114"/>
      <c r="H177" s="114"/>
      <c r="I177" s="82"/>
      <c r="J177" s="14"/>
    </row>
    <row r="178" spans="1:10" s="15" customFormat="1" x14ac:dyDescent="0.2">
      <c r="A178" s="87"/>
      <c r="B178" s="14"/>
      <c r="D178" s="112"/>
      <c r="E178" s="113"/>
      <c r="F178" s="114"/>
      <c r="G178" s="114"/>
      <c r="H178" s="114"/>
      <c r="I178" s="82"/>
      <c r="J178" s="14"/>
    </row>
    <row r="179" spans="1:10" s="15" customFormat="1" x14ac:dyDescent="0.2">
      <c r="A179" s="87"/>
      <c r="B179" s="14"/>
      <c r="D179" s="112"/>
      <c r="E179" s="113"/>
      <c r="F179" s="114"/>
      <c r="G179" s="114"/>
      <c r="H179" s="114"/>
      <c r="I179" s="82"/>
      <c r="J179" s="14"/>
    </row>
    <row r="180" spans="1:10" x14ac:dyDescent="0.25">
      <c r="C180" s="15"/>
    </row>
    <row r="181" spans="1:10" x14ac:dyDescent="0.25">
      <c r="C181" s="15"/>
    </row>
  </sheetData>
  <mergeCells count="79">
    <mergeCell ref="B1:I1"/>
    <mergeCell ref="B2:I2"/>
    <mergeCell ref="A3:A4"/>
    <mergeCell ref="B3:B4"/>
    <mergeCell ref="C3:C4"/>
    <mergeCell ref="D3:D4"/>
    <mergeCell ref="E3:E4"/>
    <mergeCell ref="F3:H3"/>
    <mergeCell ref="I3:I4"/>
    <mergeCell ref="E21:E22"/>
    <mergeCell ref="A5:D5"/>
    <mergeCell ref="A8:D8"/>
    <mergeCell ref="A11:D11"/>
    <mergeCell ref="A12:D12"/>
    <mergeCell ref="A13:A15"/>
    <mergeCell ref="E13:E14"/>
    <mergeCell ref="I13:I14"/>
    <mergeCell ref="B14:B15"/>
    <mergeCell ref="C14:C15"/>
    <mergeCell ref="A17:D17"/>
    <mergeCell ref="C18:C19"/>
    <mergeCell ref="I49:I52"/>
    <mergeCell ref="C23:C25"/>
    <mergeCell ref="A27:D27"/>
    <mergeCell ref="C28:C35"/>
    <mergeCell ref="A38:D38"/>
    <mergeCell ref="A41:C41"/>
    <mergeCell ref="C42:C44"/>
    <mergeCell ref="C45:C48"/>
    <mergeCell ref="B49:B52"/>
    <mergeCell ref="C49:C52"/>
    <mergeCell ref="D49:D52"/>
    <mergeCell ref="E49:E52"/>
    <mergeCell ref="A74:D74"/>
    <mergeCell ref="A54:D54"/>
    <mergeCell ref="C55:C56"/>
    <mergeCell ref="D55:D56"/>
    <mergeCell ref="E55:E56"/>
    <mergeCell ref="A57:A58"/>
    <mergeCell ref="D57:D58"/>
    <mergeCell ref="E57:E58"/>
    <mergeCell ref="I57:I58"/>
    <mergeCell ref="A61:D61"/>
    <mergeCell ref="A64:D64"/>
    <mergeCell ref="C65:C68"/>
    <mergeCell ref="C69:C70"/>
    <mergeCell ref="A91:D91"/>
    <mergeCell ref="A78:D78"/>
    <mergeCell ref="C79:C81"/>
    <mergeCell ref="A83:D83"/>
    <mergeCell ref="B85:B87"/>
    <mergeCell ref="C85:C87"/>
    <mergeCell ref="A86:A87"/>
    <mergeCell ref="D86:D87"/>
    <mergeCell ref="B88:B89"/>
    <mergeCell ref="C88:C89"/>
    <mergeCell ref="E88:E89"/>
    <mergeCell ref="I88:I89"/>
    <mergeCell ref="J88:J89"/>
    <mergeCell ref="I112:I113"/>
    <mergeCell ref="A95:D95"/>
    <mergeCell ref="I95:I104"/>
    <mergeCell ref="A96:D96"/>
    <mergeCell ref="A97:D97"/>
    <mergeCell ref="C98:C102"/>
    <mergeCell ref="A106:D106"/>
    <mergeCell ref="A108:A111"/>
    <mergeCell ref="C109:C110"/>
    <mergeCell ref="A112:A113"/>
    <mergeCell ref="C112:C113"/>
    <mergeCell ref="D112:D113"/>
    <mergeCell ref="A121:C121"/>
    <mergeCell ref="A122:C122"/>
    <mergeCell ref="A115:C115"/>
    <mergeCell ref="A116:C116"/>
    <mergeCell ref="A117:C117"/>
    <mergeCell ref="A118:C118"/>
    <mergeCell ref="A119:C119"/>
    <mergeCell ref="A120:C120"/>
  </mergeCells>
  <pageMargins left="0.59055118110236227" right="3.937007874015748E-2" top="0.35433070866141736" bottom="0.23622047244094491" header="0.51181102362204722" footer="0.51181102362204722"/>
  <pageSetup paperSize="9" scale="61" fitToHeight="0" orientation="landscape" horizontalDpi="4294967295" verticalDpi="4294967295" r:id="rId1"/>
  <headerFooter alignWithMargins="0"/>
  <rowBreaks count="8" manualBreakCount="8">
    <brk id="16" max="7" man="1"/>
    <brk id="29" max="8" man="1"/>
    <brk id="37" max="7" man="1"/>
    <brk id="53" max="7" man="1"/>
    <brk id="70" max="8" man="1"/>
    <brk id="83" max="8" man="1"/>
    <brk id="90" max="8" man="1"/>
    <brk id="10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ПОПРАВКИ СВОД</vt:lpstr>
      <vt:lpstr>'ПОПРАВКИ СВОД'!Заголовки_для_печати</vt:lpstr>
      <vt:lpstr>'ПОПРАВКИ СВОД'!Область_печати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Батманова Светлана Юрьевна</dc:creator>
  <cp:lastModifiedBy>Кузьменюк Николай Николаевич</cp:lastModifiedBy>
  <dcterms:created xsi:type="dcterms:W3CDTF">2022-12-30T06:51:19Z</dcterms:created>
  <dcterms:modified xsi:type="dcterms:W3CDTF">2022-12-21T06:57:39Z</dcterms:modified>
</cp:coreProperties>
</file>